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ZO\SkyDrive\Dokumenti\SEZONA 2015\ZAVRŠNI RAČUN\"/>
    </mc:Choice>
  </mc:AlternateContent>
  <bookViews>
    <workbookView xWindow="480" yWindow="120" windowWidth="11352" windowHeight="8700" activeTab="1"/>
  </bookViews>
  <sheets>
    <sheet name="Po agencijama" sheetId="4" r:id="rId1"/>
    <sheet name="Po mjestima" sheetId="1" r:id="rId2"/>
    <sheet name="Noćenja po zemljama" sheetId="2" r:id="rId3"/>
    <sheet name="Po vrstama" sheetId="3" r:id="rId4"/>
  </sheets>
  <calcPr calcId="152511"/>
</workbook>
</file>

<file path=xl/calcChain.xml><?xml version="1.0" encoding="utf-8"?>
<calcChain xmlns="http://schemas.openxmlformats.org/spreadsheetml/2006/main">
  <c r="J50" i="2" l="1"/>
  <c r="G52" i="1" l="1"/>
  <c r="G37" i="1"/>
  <c r="G3" i="1"/>
  <c r="G20" i="1"/>
  <c r="G22" i="1"/>
  <c r="G55" i="1"/>
  <c r="G54" i="1"/>
  <c r="G53" i="1"/>
  <c r="G46" i="1"/>
  <c r="G45" i="1"/>
  <c r="G44" i="1"/>
  <c r="G43" i="1"/>
  <c r="G42" i="1"/>
  <c r="G41" i="1"/>
  <c r="G40" i="1"/>
  <c r="G39" i="1"/>
  <c r="G38" i="1"/>
  <c r="G56" i="1"/>
  <c r="G51" i="1"/>
  <c r="G50" i="1"/>
  <c r="G49" i="1"/>
  <c r="G48" i="1"/>
  <c r="G47" i="1"/>
  <c r="F44" i="2" l="1"/>
  <c r="D14" i="3"/>
  <c r="D25" i="4" l="1"/>
  <c r="G9" i="4" l="1"/>
  <c r="I26" i="2" l="1"/>
  <c r="I57" i="2"/>
  <c r="I70" i="2"/>
  <c r="D89" i="2" l="1"/>
  <c r="C89" i="2"/>
  <c r="B45" i="2"/>
  <c r="B25" i="2"/>
  <c r="B48" i="2"/>
  <c r="B20" i="2"/>
  <c r="B88" i="2"/>
  <c r="B23" i="2"/>
  <c r="B37" i="2"/>
  <c r="B53" i="2"/>
  <c r="B13" i="2"/>
  <c r="B18" i="2"/>
  <c r="B31" i="2"/>
  <c r="B4" i="2"/>
  <c r="B10" i="2"/>
  <c r="B87" i="2"/>
  <c r="B86" i="2"/>
  <c r="B85" i="2"/>
  <c r="B22" i="2"/>
  <c r="B14" i="2"/>
  <c r="B17" i="2"/>
  <c r="B41" i="2"/>
  <c r="B9" i="2"/>
  <c r="B43" i="2"/>
  <c r="B84" i="2"/>
  <c r="B72" i="2"/>
  <c r="B24" i="2"/>
  <c r="B3" i="2"/>
  <c r="B12" i="2"/>
  <c r="B59" i="2"/>
  <c r="B35" i="2"/>
  <c r="B71" i="2"/>
  <c r="B69" i="2"/>
  <c r="B62" i="2"/>
  <c r="B39" i="2"/>
  <c r="B8" i="2"/>
  <c r="B60" i="2"/>
  <c r="B33" i="2"/>
  <c r="B27" i="2"/>
  <c r="B55" i="2"/>
  <c r="B83" i="2"/>
  <c r="B26" i="2"/>
  <c r="B73" i="2"/>
  <c r="B50" i="2"/>
  <c r="B68" i="2"/>
  <c r="B49" i="2"/>
  <c r="B28" i="2"/>
  <c r="B52" i="2"/>
  <c r="B82" i="2"/>
  <c r="B6" i="2"/>
  <c r="B46" i="2"/>
  <c r="B51" i="2"/>
  <c r="B57" i="2"/>
  <c r="B67" i="2"/>
  <c r="B11" i="2"/>
  <c r="B42" i="2"/>
  <c r="B70" i="2"/>
  <c r="B15" i="2"/>
  <c r="B36" i="2"/>
  <c r="B65" i="2"/>
  <c r="B29" i="2"/>
  <c r="B66" i="2"/>
  <c r="B80" i="2"/>
  <c r="B21" i="2"/>
  <c r="B7" i="2"/>
  <c r="B32" i="2"/>
  <c r="B78" i="2"/>
  <c r="B77" i="2"/>
  <c r="B76" i="2"/>
  <c r="B58" i="2"/>
  <c r="B75" i="2"/>
  <c r="B38" i="2"/>
  <c r="B30" i="2"/>
  <c r="B19" i="2"/>
  <c r="B40" i="2"/>
  <c r="B16" i="2"/>
  <c r="B74" i="2"/>
  <c r="B5" i="2"/>
  <c r="B34" i="2"/>
  <c r="B63" i="2"/>
  <c r="B47" i="2"/>
  <c r="B37" i="1"/>
  <c r="B89" i="2" l="1"/>
  <c r="I13" i="4"/>
  <c r="J14" i="4"/>
  <c r="I14" i="4"/>
  <c r="J11" i="4" l="1"/>
  <c r="I47" i="2"/>
  <c r="I63" i="2"/>
  <c r="I74" i="2"/>
  <c r="I38" i="2"/>
  <c r="I30" i="2"/>
  <c r="I76" i="2"/>
  <c r="I58" i="2"/>
  <c r="I65" i="2"/>
  <c r="I42" i="2"/>
  <c r="I67" i="2"/>
  <c r="I81" i="2"/>
  <c r="I28" i="2"/>
  <c r="I52" i="2"/>
  <c r="I82" i="2"/>
  <c r="I73" i="2"/>
  <c r="I50" i="2"/>
  <c r="I68" i="2"/>
  <c r="I49" i="2"/>
  <c r="I33" i="2"/>
  <c r="I62" i="2"/>
  <c r="I35" i="2"/>
  <c r="I71" i="2"/>
  <c r="I43" i="2"/>
  <c r="I86" i="2"/>
  <c r="I85" i="2"/>
  <c r="I56" i="2"/>
  <c r="I88" i="2"/>
  <c r="F84" i="2"/>
  <c r="F62" i="2"/>
  <c r="F83" i="2"/>
  <c r="F78" i="2"/>
  <c r="F77" i="2"/>
  <c r="F75" i="2"/>
  <c r="F74" i="2"/>
  <c r="B30" i="4" l="1"/>
  <c r="E30" i="4"/>
  <c r="G29" i="4"/>
  <c r="G21" i="1" l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B43" i="1"/>
  <c r="B52" i="1"/>
  <c r="G9" i="1"/>
  <c r="B9" i="1"/>
  <c r="B18" i="1"/>
  <c r="I13" i="1" l="1"/>
  <c r="J8" i="4" l="1"/>
  <c r="J7" i="4"/>
  <c r="J6" i="4"/>
  <c r="J5" i="4"/>
  <c r="J4" i="4"/>
  <c r="J3" i="4"/>
  <c r="I12" i="4"/>
  <c r="I8" i="4"/>
  <c r="I7" i="4"/>
  <c r="I6" i="4"/>
  <c r="I5" i="4"/>
  <c r="I4" i="4"/>
  <c r="I3" i="4"/>
  <c r="G14" i="4" l="1"/>
  <c r="I47" i="1" l="1"/>
  <c r="H89" i="2"/>
  <c r="J10" i="2" s="1"/>
  <c r="I48" i="2"/>
  <c r="F88" i="2"/>
  <c r="I53" i="2"/>
  <c r="F86" i="2"/>
  <c r="F85" i="2"/>
  <c r="F65" i="2"/>
  <c r="F60" i="2"/>
  <c r="D14" i="4"/>
  <c r="F22" i="1"/>
  <c r="H22" i="1"/>
  <c r="E22" i="1"/>
  <c r="D22" i="1"/>
  <c r="I21" i="1"/>
  <c r="B21" i="1"/>
  <c r="I20" i="1"/>
  <c r="B20" i="1"/>
  <c r="I19" i="1"/>
  <c r="B19" i="1"/>
  <c r="I18" i="1"/>
  <c r="I17" i="1"/>
  <c r="B17" i="1"/>
  <c r="I16" i="1"/>
  <c r="B16" i="1"/>
  <c r="I15" i="1"/>
  <c r="B15" i="1"/>
  <c r="I14" i="1"/>
  <c r="B14" i="1"/>
  <c r="B13" i="1"/>
  <c r="I12" i="1"/>
  <c r="B12" i="1"/>
  <c r="I11" i="1"/>
  <c r="B11" i="1"/>
  <c r="I10" i="1"/>
  <c r="B10" i="1"/>
  <c r="I9" i="1"/>
  <c r="I8" i="1"/>
  <c r="B8" i="1"/>
  <c r="I7" i="1"/>
  <c r="B7" i="1"/>
  <c r="I6" i="1"/>
  <c r="B6" i="1"/>
  <c r="I5" i="1"/>
  <c r="B5" i="1"/>
  <c r="I4" i="1"/>
  <c r="B4" i="1"/>
  <c r="I3" i="1"/>
  <c r="B3" i="1"/>
  <c r="F52" i="2"/>
  <c r="F48" i="2"/>
  <c r="F35" i="2"/>
  <c r="F69" i="2"/>
  <c r="F26" i="2"/>
  <c r="F68" i="2"/>
  <c r="F73" i="2"/>
  <c r="F50" i="2"/>
  <c r="F82" i="2"/>
  <c r="F67" i="2"/>
  <c r="F66" i="2"/>
  <c r="F58" i="2"/>
  <c r="F56" i="1"/>
  <c r="E15" i="4"/>
  <c r="B15" i="4"/>
  <c r="F53" i="2"/>
  <c r="F12" i="2"/>
  <c r="I12" i="2"/>
  <c r="F57" i="2"/>
  <c r="F8" i="2"/>
  <c r="H56" i="1"/>
  <c r="D56" i="1"/>
  <c r="I23" i="2"/>
  <c r="F45" i="2"/>
  <c r="F25" i="2"/>
  <c r="F23" i="2"/>
  <c r="F37" i="2"/>
  <c r="F13" i="2"/>
  <c r="F18" i="2"/>
  <c r="F31" i="2"/>
  <c r="F4" i="2"/>
  <c r="F10" i="2"/>
  <c r="F87" i="2"/>
  <c r="F22" i="2"/>
  <c r="F14" i="2"/>
  <c r="F17" i="2"/>
  <c r="F41" i="2"/>
  <c r="F9" i="2"/>
  <c r="F43" i="2"/>
  <c r="F72" i="2"/>
  <c r="F24" i="2"/>
  <c r="F3" i="2"/>
  <c r="F59" i="2"/>
  <c r="F76" i="2"/>
  <c r="F71" i="2"/>
  <c r="F39" i="2"/>
  <c r="F33" i="2"/>
  <c r="F27" i="2"/>
  <c r="F55" i="2"/>
  <c r="F28" i="2"/>
  <c r="F6" i="2"/>
  <c r="F46" i="2"/>
  <c r="F51" i="2"/>
  <c r="F11" i="2"/>
  <c r="F42" i="2"/>
  <c r="F70" i="2"/>
  <c r="F20" i="2"/>
  <c r="F15" i="2"/>
  <c r="F36" i="2"/>
  <c r="F29" i="2"/>
  <c r="F80" i="2"/>
  <c r="F21" i="2"/>
  <c r="F7" i="2"/>
  <c r="F49" i="2"/>
  <c r="F32" i="2"/>
  <c r="F38" i="2"/>
  <c r="F30" i="2"/>
  <c r="F19" i="2"/>
  <c r="F40" i="2"/>
  <c r="F16" i="2"/>
  <c r="F5" i="2"/>
  <c r="F34" i="2"/>
  <c r="F63" i="2"/>
  <c r="F47" i="2"/>
  <c r="G11" i="4"/>
  <c r="D11" i="4"/>
  <c r="G25" i="4"/>
  <c r="C16" i="3"/>
  <c r="C7" i="3"/>
  <c r="B16" i="3"/>
  <c r="B7" i="3"/>
  <c r="G89" i="2"/>
  <c r="I25" i="2"/>
  <c r="I37" i="2"/>
  <c r="I18" i="2"/>
  <c r="I4" i="2"/>
  <c r="I10" i="2"/>
  <c r="I22" i="2"/>
  <c r="I14" i="2"/>
  <c r="I17" i="2"/>
  <c r="I41" i="2"/>
  <c r="I9" i="2"/>
  <c r="I24" i="2"/>
  <c r="I39" i="2"/>
  <c r="I27" i="2"/>
  <c r="I6" i="2"/>
  <c r="I46" i="2"/>
  <c r="I51" i="2"/>
  <c r="I8" i="2"/>
  <c r="I11" i="2"/>
  <c r="I20" i="2"/>
  <c r="I15" i="2"/>
  <c r="I36" i="2"/>
  <c r="I29" i="2"/>
  <c r="I31" i="2"/>
  <c r="I21" i="2"/>
  <c r="I3" i="2"/>
  <c r="I7" i="2"/>
  <c r="I13" i="2"/>
  <c r="I32" i="2"/>
  <c r="I19" i="2"/>
  <c r="I40" i="2"/>
  <c r="I16" i="2"/>
  <c r="I5" i="2"/>
  <c r="I34" i="2"/>
  <c r="F30" i="4"/>
  <c r="C30" i="4"/>
  <c r="D30" i="4" s="1"/>
  <c r="G28" i="4"/>
  <c r="G24" i="4"/>
  <c r="G23" i="4"/>
  <c r="G22" i="4"/>
  <c r="G21" i="4"/>
  <c r="G20" i="4"/>
  <c r="D28" i="4"/>
  <c r="D24" i="4"/>
  <c r="D23" i="4"/>
  <c r="D22" i="4"/>
  <c r="D21" i="4"/>
  <c r="D20" i="4"/>
  <c r="F15" i="4"/>
  <c r="C15" i="4"/>
  <c r="D15" i="4" s="1"/>
  <c r="G8" i="4"/>
  <c r="G13" i="4"/>
  <c r="G7" i="4"/>
  <c r="G6" i="4"/>
  <c r="G5" i="4"/>
  <c r="G10" i="4"/>
  <c r="G4" i="4"/>
  <c r="G3" i="4"/>
  <c r="D8" i="4"/>
  <c r="D13" i="4"/>
  <c r="D7" i="4"/>
  <c r="D6" i="4"/>
  <c r="D5" i="4"/>
  <c r="D10" i="4"/>
  <c r="D4" i="4"/>
  <c r="D3" i="4"/>
  <c r="E56" i="1"/>
  <c r="D15" i="3"/>
  <c r="D13" i="3"/>
  <c r="D12" i="3"/>
  <c r="D6" i="3"/>
  <c r="D5" i="3"/>
  <c r="D4" i="3"/>
  <c r="D3" i="3"/>
  <c r="I52" i="1"/>
  <c r="I37" i="1"/>
  <c r="B38" i="1"/>
  <c r="I38" i="1"/>
  <c r="B39" i="1"/>
  <c r="I39" i="1"/>
  <c r="B40" i="1"/>
  <c r="I40" i="1"/>
  <c r="B41" i="1"/>
  <c r="I41" i="1"/>
  <c r="B42" i="1"/>
  <c r="I42" i="1"/>
  <c r="I43" i="1"/>
  <c r="B44" i="1"/>
  <c r="I44" i="1"/>
  <c r="B45" i="1"/>
  <c r="I45" i="1"/>
  <c r="B46" i="1"/>
  <c r="I46" i="1"/>
  <c r="B47" i="1"/>
  <c r="B48" i="1"/>
  <c r="I48" i="1"/>
  <c r="B49" i="1"/>
  <c r="I49" i="1"/>
  <c r="B50" i="1"/>
  <c r="I50" i="1"/>
  <c r="B51" i="1"/>
  <c r="I51" i="1"/>
  <c r="B53" i="1"/>
  <c r="I53" i="1"/>
  <c r="B54" i="1"/>
  <c r="I54" i="1"/>
  <c r="B55" i="1"/>
  <c r="I55" i="1"/>
  <c r="J15" i="4" l="1"/>
  <c r="B56" i="1"/>
  <c r="C49" i="1" s="1"/>
  <c r="J69" i="2"/>
  <c r="J81" i="2"/>
  <c r="J20" i="2"/>
  <c r="J19" i="2"/>
  <c r="J58" i="2"/>
  <c r="J16" i="2"/>
  <c r="J21" i="2"/>
  <c r="J86" i="2"/>
  <c r="J62" i="2"/>
  <c r="J72" i="2"/>
  <c r="J52" i="2"/>
  <c r="J67" i="2"/>
  <c r="J7" i="2"/>
  <c r="J79" i="2"/>
  <c r="J31" i="2"/>
  <c r="J59" i="2"/>
  <c r="D7" i="3"/>
  <c r="B22" i="1"/>
  <c r="C3" i="1" s="1"/>
  <c r="I15" i="4"/>
  <c r="D16" i="3"/>
  <c r="J57" i="2"/>
  <c r="J25" i="2"/>
  <c r="J49" i="2"/>
  <c r="J39" i="2"/>
  <c r="J13" i="2"/>
  <c r="J17" i="2"/>
  <c r="J78" i="2"/>
  <c r="J33" i="2"/>
  <c r="J4" i="2"/>
  <c r="J84" i="2"/>
  <c r="J82" i="2"/>
  <c r="J75" i="2"/>
  <c r="J71" i="2"/>
  <c r="J66" i="2"/>
  <c r="J56" i="2"/>
  <c r="J51" i="2"/>
  <c r="J38" i="2"/>
  <c r="J30" i="2"/>
  <c r="J24" i="2"/>
  <c r="J18" i="2"/>
  <c r="J12" i="2"/>
  <c r="J64" i="2"/>
  <c r="J36" i="2"/>
  <c r="J46" i="2"/>
  <c r="J37" i="2"/>
  <c r="J3" i="2"/>
  <c r="J85" i="2"/>
  <c r="J35" i="2"/>
  <c r="J6" i="2"/>
  <c r="J88" i="2"/>
  <c r="J74" i="2"/>
  <c r="J70" i="2"/>
  <c r="J63" i="2"/>
  <c r="J54" i="2"/>
  <c r="J43" i="2"/>
  <c r="J34" i="2"/>
  <c r="J29" i="2"/>
  <c r="J22" i="2"/>
  <c r="J15" i="2"/>
  <c r="J11" i="2"/>
  <c r="J26" i="2"/>
  <c r="J41" i="2"/>
  <c r="J76" i="2"/>
  <c r="J47" i="2"/>
  <c r="J42" i="2"/>
  <c r="J5" i="2"/>
  <c r="J55" i="2"/>
  <c r="J28" i="2"/>
  <c r="J9" i="2"/>
  <c r="J83" i="2"/>
  <c r="J80" i="2"/>
  <c r="J73" i="2"/>
  <c r="J68" i="2"/>
  <c r="J60" i="2"/>
  <c r="J53" i="2"/>
  <c r="J40" i="2"/>
  <c r="J32" i="2"/>
  <c r="J27" i="2"/>
  <c r="J45" i="2"/>
  <c r="J14" i="2"/>
  <c r="J8" i="2"/>
  <c r="J87" i="2"/>
  <c r="J61" i="2"/>
  <c r="J48" i="2"/>
  <c r="J44" i="2"/>
  <c r="I89" i="2"/>
  <c r="J77" i="2"/>
  <c r="J65" i="2"/>
  <c r="J23" i="2"/>
  <c r="F89" i="2"/>
  <c r="I22" i="1"/>
  <c r="G30" i="4"/>
  <c r="C41" i="1"/>
  <c r="C39" i="1"/>
  <c r="C43" i="1"/>
  <c r="C47" i="1"/>
  <c r="C50" i="1"/>
  <c r="G15" i="4"/>
  <c r="I56" i="1"/>
  <c r="C56" i="1" l="1"/>
  <c r="C54" i="1"/>
  <c r="C48" i="1"/>
  <c r="C45" i="1"/>
  <c r="C40" i="1"/>
  <c r="C52" i="1"/>
  <c r="C42" i="1"/>
  <c r="C37" i="1"/>
  <c r="C53" i="1"/>
  <c r="C55" i="1"/>
  <c r="C44" i="1"/>
  <c r="C38" i="1"/>
  <c r="C51" i="1"/>
  <c r="C46" i="1"/>
  <c r="J89" i="2"/>
  <c r="C12" i="1"/>
  <c r="C21" i="1"/>
  <c r="C14" i="1"/>
  <c r="C9" i="1"/>
  <c r="C10" i="1"/>
  <c r="C4" i="1"/>
  <c r="C19" i="1"/>
  <c r="C18" i="1"/>
  <c r="C13" i="1"/>
  <c r="C5" i="1"/>
  <c r="C6" i="1"/>
  <c r="C22" i="1"/>
  <c r="C15" i="1"/>
  <c r="C20" i="1"/>
  <c r="C7" i="1"/>
  <c r="C17" i="1"/>
  <c r="C8" i="1"/>
  <c r="C16" i="1"/>
  <c r="C11" i="1"/>
</calcChain>
</file>

<file path=xl/sharedStrings.xml><?xml version="1.0" encoding="utf-8"?>
<sst xmlns="http://schemas.openxmlformats.org/spreadsheetml/2006/main" count="219" uniqueCount="146">
  <si>
    <t>ČIŽIĆI</t>
  </si>
  <si>
    <t>DOBRINJ</t>
  </si>
  <si>
    <t>GABONJIN</t>
  </si>
  <si>
    <t>GOSTINJAC</t>
  </si>
  <si>
    <t>KLANICE</t>
  </si>
  <si>
    <t>KLIMNO</t>
  </si>
  <si>
    <t>KRAS</t>
  </si>
  <si>
    <t>POLJE</t>
  </si>
  <si>
    <t>RASOPASNO</t>
  </si>
  <si>
    <t>SOLINE</t>
  </si>
  <si>
    <t>SUŽAN</t>
  </si>
  <si>
    <t>SVETI IVAN</t>
  </si>
  <si>
    <t>SVETI VID</t>
  </si>
  <si>
    <t>ŠILO</t>
  </si>
  <si>
    <t>TRIBULJE</t>
  </si>
  <si>
    <t>ŽESTILAC</t>
  </si>
  <si>
    <t>ŽUPANJE</t>
  </si>
  <si>
    <t>UKUPNO</t>
  </si>
  <si>
    <t>RUDINE</t>
  </si>
  <si>
    <t>VIKENDAŠI</t>
  </si>
  <si>
    <t>GOSTI</t>
  </si>
  <si>
    <t>KAMP</t>
  </si>
  <si>
    <t>% GOSTI</t>
  </si>
  <si>
    <t>% UKUPNO</t>
  </si>
  <si>
    <t>KREVETI</t>
  </si>
  <si>
    <t>ALBANIJA</t>
  </si>
  <si>
    <t>ARGENTINA</t>
  </si>
  <si>
    <t>AUSTRALIJA</t>
  </si>
  <si>
    <t>AUSTRIJA</t>
  </si>
  <si>
    <t>BELGIJA</t>
  </si>
  <si>
    <t>BUGARSKA</t>
  </si>
  <si>
    <t>BIH</t>
  </si>
  <si>
    <t>BJELORUSIJA</t>
  </si>
  <si>
    <t>BRAZIL</t>
  </si>
  <si>
    <t>KANADA</t>
  </si>
  <si>
    <t>ŠVICARSKA</t>
  </si>
  <si>
    <t>KINA</t>
  </si>
  <si>
    <t>ČEŠKA</t>
  </si>
  <si>
    <t>NJEMAČKA</t>
  </si>
  <si>
    <t>DANSKA</t>
  </si>
  <si>
    <t>EGIPAT</t>
  </si>
  <si>
    <t>ŠPANJOLSKA</t>
  </si>
  <si>
    <t>ESTONIJA</t>
  </si>
  <si>
    <t>FINSKA</t>
  </si>
  <si>
    <t>FRANCUSKA</t>
  </si>
  <si>
    <t>VEL. BRITANIJA</t>
  </si>
  <si>
    <t>GEORGIJA</t>
  </si>
  <si>
    <t>GRČKA</t>
  </si>
  <si>
    <t>HRVATSKA</t>
  </si>
  <si>
    <t xml:space="preserve">MAĐARSKA </t>
  </si>
  <si>
    <t>IRSKA</t>
  </si>
  <si>
    <t>IZRAEL</t>
  </si>
  <si>
    <t>ITALIJA</t>
  </si>
  <si>
    <t>KAZAHSTAN</t>
  </si>
  <si>
    <t>LITVA</t>
  </si>
  <si>
    <t>LIHTENŠTAJN</t>
  </si>
  <si>
    <t>LUXEMBURG</t>
  </si>
  <si>
    <t>MAKEDONIJA</t>
  </si>
  <si>
    <t>CRNA GORA</t>
  </si>
  <si>
    <t>NIZOZEMSKA</t>
  </si>
  <si>
    <t>NORVEŠKA</t>
  </si>
  <si>
    <t>NOVI ZELAND</t>
  </si>
  <si>
    <t>POLJSKA</t>
  </si>
  <si>
    <t>PORTUGAL</t>
  </si>
  <si>
    <t>RUMUNJSKA</t>
  </si>
  <si>
    <t>RUSIJA</t>
  </si>
  <si>
    <t>SRBIJA</t>
  </si>
  <si>
    <t>SLOVAČKA</t>
  </si>
  <si>
    <t>SLOVENIJA</t>
  </si>
  <si>
    <t>ŠVEDSKA</t>
  </si>
  <si>
    <t>TURSKA</t>
  </si>
  <si>
    <t>UKRAJINA</t>
  </si>
  <si>
    <t>SAD</t>
  </si>
  <si>
    <t>ISLAND</t>
  </si>
  <si>
    <t>MEKSIKO</t>
  </si>
  <si>
    <t>PERU</t>
  </si>
  <si>
    <t>EL SALVADOR</t>
  </si>
  <si>
    <t>INDEKS</t>
  </si>
  <si>
    <t>ZEMLJA</t>
  </si>
  <si>
    <t>SAMOSTALNI</t>
  </si>
  <si>
    <t>TUR. AGENCIJE</t>
  </si>
  <si>
    <t>DOLASCI</t>
  </si>
  <si>
    <t>NOĆENJA</t>
  </si>
  <si>
    <t>VIKENDAŠI I PRIJATELJI</t>
  </si>
  <si>
    <t>ŠILOTURIST</t>
  </si>
  <si>
    <t>ESTEE</t>
  </si>
  <si>
    <t xml:space="preserve">CAR </t>
  </si>
  <si>
    <t>PARALELA TOURS</t>
  </si>
  <si>
    <t>TINA</t>
  </si>
  <si>
    <t>EL-PI</t>
  </si>
  <si>
    <t>ENSERVA</t>
  </si>
  <si>
    <t>SMJEŠTAJNE JEDINICE</t>
  </si>
  <si>
    <t>KRALJ</t>
  </si>
  <si>
    <t>STALNI KREVETI</t>
  </si>
  <si>
    <t>POPUNJENOST</t>
  </si>
  <si>
    <t>VIKEND.</t>
  </si>
  <si>
    <t>POPUNJEN.</t>
  </si>
  <si>
    <t>OLIVARI</t>
  </si>
  <si>
    <t>OST. AZIJSKE</t>
  </si>
  <si>
    <t>ZASTUP.</t>
  </si>
  <si>
    <t>IRAN</t>
  </si>
  <si>
    <t>NIGERIJA</t>
  </si>
  <si>
    <t>TAILAND</t>
  </si>
  <si>
    <t>HLAPA</t>
  </si>
  <si>
    <t>SOL</t>
  </si>
  <si>
    <t>COLUMBIJA</t>
  </si>
  <si>
    <t>INDONEZIJA</t>
  </si>
  <si>
    <t>KOREJA</t>
  </si>
  <si>
    <t>KIRGISTAN</t>
  </si>
  <si>
    <t>KOSOVO</t>
  </si>
  <si>
    <t>LATVIJA</t>
  </si>
  <si>
    <t>MOLDOVA</t>
  </si>
  <si>
    <t>VIJETNAM</t>
  </si>
  <si>
    <t>JAPAN</t>
  </si>
  <si>
    <t>KAMPOVI</t>
  </si>
  <si>
    <t>ARMENIA</t>
  </si>
  <si>
    <t>ČILE</t>
  </si>
  <si>
    <t>INDIA</t>
  </si>
  <si>
    <t>MADAGASKAR</t>
  </si>
  <si>
    <t>MAROKO</t>
  </si>
  <si>
    <t>NIZOZEMSKI ANTILI</t>
  </si>
  <si>
    <t>FILIPINI</t>
  </si>
  <si>
    <t>SIERRA LEONE</t>
  </si>
  <si>
    <t>SIRIJA</t>
  </si>
  <si>
    <t>UZERBEKISTAN</t>
  </si>
  <si>
    <t>Po novome agencije više nisu dužne dostavljati TU 11 obrasce već svu statistiku prema Državnom zavodu za statistiku radimo mi,</t>
  </si>
  <si>
    <t>tako da više nemamo podatke od smještajnim jedinicama i stalnim krevetima koji se prodaju preko agencija jer to nije neophodno.</t>
  </si>
  <si>
    <t>2013.</t>
  </si>
  <si>
    <t>01.01.-31.12.2013. godina</t>
  </si>
  <si>
    <t>2013. GODINA</t>
  </si>
  <si>
    <t>SRI LANKA</t>
  </si>
  <si>
    <t>AFGANISTAN</t>
  </si>
  <si>
    <t>CAMBODIA</t>
  </si>
  <si>
    <t>CUBA</t>
  </si>
  <si>
    <t>CYPAR</t>
  </si>
  <si>
    <t>LIBANON</t>
  </si>
  <si>
    <t>MALTA</t>
  </si>
  <si>
    <t>PAKISTAN</t>
  </si>
  <si>
    <t>SOUTH AFRICA</t>
  </si>
  <si>
    <t>2014.</t>
  </si>
  <si>
    <t>01.01.-31.12.2014. godina</t>
  </si>
  <si>
    <t>2014. GODINA</t>
  </si>
  <si>
    <t>AMERIČKA SOMOA</t>
  </si>
  <si>
    <t>AZERBEGIAN</t>
  </si>
  <si>
    <t>MOLARIS</t>
  </si>
  <si>
    <t>KRK ADRIA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</si>
</sst>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sz val="11"/>
      <name val="Arial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name val="Arial"/>
      <charset val="238"/>
    </font>
    <font>
      <sz val="14"/>
      <name val="Arial"/>
      <charset val="238"/>
    </font>
    <font>
      <b/>
      <i/>
      <sz val="12"/>
      <name val="Arial"/>
      <family val="2"/>
      <charset val="238"/>
    </font>
    <font>
      <b/>
      <sz val="14"/>
      <name val="Arial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/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2" fillId="0" borderId="0" xfId="0" applyFont="1"/>
    <xf numFmtId="0" fontId="6" fillId="0" borderId="1" xfId="0" applyFont="1" applyBorder="1"/>
    <xf numFmtId="0" fontId="7" fillId="0" borderId="0" xfId="0" applyFont="1"/>
    <xf numFmtId="0" fontId="3" fillId="0" borderId="0" xfId="0" applyFont="1" applyBorder="1"/>
    <xf numFmtId="2" fontId="2" fillId="0" borderId="1" xfId="0" applyNumberFormat="1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8" fillId="0" borderId="1" xfId="0" applyFont="1" applyBorder="1"/>
    <xf numFmtId="2" fontId="8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9" fillId="0" borderId="0" xfId="0" applyFont="1" applyAlignment="1">
      <alignment horizontal="center"/>
    </xf>
    <xf numFmtId="1" fontId="10" fillId="0" borderId="1" xfId="0" applyNumberFormat="1" applyFont="1" applyBorder="1"/>
    <xf numFmtId="1" fontId="8" fillId="0" borderId="1" xfId="0" applyNumberFormat="1" applyFont="1" applyBorder="1"/>
    <xf numFmtId="1" fontId="3" fillId="0" borderId="1" xfId="0" applyNumberFormat="1" applyFont="1" applyBorder="1"/>
    <xf numFmtId="1" fontId="14" fillId="0" borderId="1" xfId="0" applyNumberFormat="1" applyFont="1" applyBorder="1"/>
    <xf numFmtId="1" fontId="12" fillId="0" borderId="1" xfId="0" applyNumberFormat="1" applyFont="1" applyBorder="1"/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15" fillId="0" borderId="1" xfId="0" applyNumberFormat="1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2" fontId="6" fillId="0" borderId="1" xfId="0" applyNumberFormat="1" applyFont="1" applyBorder="1"/>
    <xf numFmtId="0" fontId="6" fillId="0" borderId="0" xfId="0" applyFont="1"/>
    <xf numFmtId="0" fontId="1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J27" sqref="J27"/>
    </sheetView>
  </sheetViews>
  <sheetFormatPr defaultRowHeight="13.2" x14ac:dyDescent="0.25"/>
  <cols>
    <col min="1" max="1" width="29.109375" customWidth="1"/>
    <col min="2" max="2" width="14" customWidth="1"/>
    <col min="3" max="3" width="10.44140625" customWidth="1"/>
    <col min="4" max="5" width="12.88671875" customWidth="1"/>
    <col min="6" max="6" width="12.44140625" customWidth="1"/>
    <col min="7" max="7" width="11" customWidth="1"/>
    <col min="9" max="9" width="11" bestFit="1" customWidth="1"/>
    <col min="10" max="10" width="11.33203125" customWidth="1"/>
  </cols>
  <sheetData>
    <row r="1" spans="1:10" s="17" customFormat="1" ht="17.399999999999999" x14ac:dyDescent="0.3">
      <c r="B1" s="45" t="s">
        <v>81</v>
      </c>
      <c r="C1" s="45"/>
      <c r="D1" s="45"/>
      <c r="E1" s="45" t="s">
        <v>82</v>
      </c>
      <c r="F1" s="45"/>
      <c r="G1" s="45"/>
      <c r="I1" s="47" t="s">
        <v>94</v>
      </c>
      <c r="J1" s="47"/>
    </row>
    <row r="2" spans="1:10" s="24" customFormat="1" ht="17.399999999999999" x14ac:dyDescent="0.3">
      <c r="A2" s="23"/>
      <c r="B2" s="42" t="s">
        <v>127</v>
      </c>
      <c r="C2" s="23" t="s">
        <v>139</v>
      </c>
      <c r="D2" s="23" t="s">
        <v>77</v>
      </c>
      <c r="E2" s="42" t="s">
        <v>127</v>
      </c>
      <c r="F2" s="23" t="s">
        <v>139</v>
      </c>
      <c r="G2" s="23" t="s">
        <v>77</v>
      </c>
      <c r="I2" s="23" t="s">
        <v>127</v>
      </c>
      <c r="J2" s="23" t="s">
        <v>139</v>
      </c>
    </row>
    <row r="3" spans="1:10" s="16" customFormat="1" ht="15.6" x14ac:dyDescent="0.3">
      <c r="A3" s="19" t="s">
        <v>84</v>
      </c>
      <c r="B3" s="19">
        <v>6634</v>
      </c>
      <c r="C3" s="19">
        <v>6465</v>
      </c>
      <c r="D3" s="29">
        <f t="shared" ref="D3:D14" si="0">C3/B3*100</f>
        <v>97.45251733494122</v>
      </c>
      <c r="E3" s="19">
        <v>49693</v>
      </c>
      <c r="F3" s="19">
        <v>47955</v>
      </c>
      <c r="G3" s="29">
        <f t="shared" ref="G3:G14" si="1">F3/E3*100</f>
        <v>96.502525506610596</v>
      </c>
      <c r="I3" s="20">
        <f t="shared" ref="I3:J8" si="2">E3/E20</f>
        <v>82.821666666666673</v>
      </c>
      <c r="J3" s="20">
        <f t="shared" si="2"/>
        <v>75.164576802507838</v>
      </c>
    </row>
    <row r="4" spans="1:10" s="16" customFormat="1" ht="15.6" x14ac:dyDescent="0.3">
      <c r="A4" s="19" t="s">
        <v>85</v>
      </c>
      <c r="B4" s="19">
        <v>5379</v>
      </c>
      <c r="C4" s="19">
        <v>5381</v>
      </c>
      <c r="D4" s="29">
        <f t="shared" si="0"/>
        <v>100.03718163227366</v>
      </c>
      <c r="E4" s="19">
        <v>42934</v>
      </c>
      <c r="F4" s="19">
        <v>42614</v>
      </c>
      <c r="G4" s="29">
        <f t="shared" si="1"/>
        <v>99.254669958541015</v>
      </c>
      <c r="I4" s="20">
        <f t="shared" si="2"/>
        <v>63.32448377581121</v>
      </c>
      <c r="J4" s="20">
        <f t="shared" si="2"/>
        <v>55.63185378590078</v>
      </c>
    </row>
    <row r="5" spans="1:10" s="16" customFormat="1" ht="15.6" x14ac:dyDescent="0.3">
      <c r="A5" s="19" t="s">
        <v>86</v>
      </c>
      <c r="B5" s="19">
        <v>509</v>
      </c>
      <c r="C5" s="19">
        <v>422</v>
      </c>
      <c r="D5" s="29">
        <f t="shared" si="0"/>
        <v>82.907662082514733</v>
      </c>
      <c r="E5" s="19">
        <v>3962</v>
      </c>
      <c r="F5" s="19">
        <v>3147</v>
      </c>
      <c r="G5" s="29">
        <f t="shared" si="1"/>
        <v>79.429581019687021</v>
      </c>
      <c r="I5" s="20">
        <f t="shared" si="2"/>
        <v>54.273972602739725</v>
      </c>
      <c r="J5" s="20">
        <f t="shared" si="2"/>
        <v>43.109589041095887</v>
      </c>
    </row>
    <row r="6" spans="1:10" s="16" customFormat="1" ht="15.6" x14ac:dyDescent="0.3">
      <c r="A6" s="19" t="s">
        <v>87</v>
      </c>
      <c r="B6" s="19">
        <v>867</v>
      </c>
      <c r="C6" s="19">
        <v>932</v>
      </c>
      <c r="D6" s="29">
        <f t="shared" si="0"/>
        <v>107.49711649365628</v>
      </c>
      <c r="E6" s="19">
        <v>6391</v>
      </c>
      <c r="F6" s="19">
        <v>6858</v>
      </c>
      <c r="G6" s="29">
        <f t="shared" si="1"/>
        <v>107.30715068064465</v>
      </c>
      <c r="I6" s="20" t="e">
        <f t="shared" si="2"/>
        <v>#DIV/0!</v>
      </c>
      <c r="J6" s="20" t="e">
        <f t="shared" si="2"/>
        <v>#DIV/0!</v>
      </c>
    </row>
    <row r="7" spans="1:10" s="16" customFormat="1" ht="15.6" x14ac:dyDescent="0.3">
      <c r="A7" s="19" t="s">
        <v>88</v>
      </c>
      <c r="B7" s="19">
        <v>2617</v>
      </c>
      <c r="C7" s="19">
        <v>2613</v>
      </c>
      <c r="D7" s="29">
        <f t="shared" si="0"/>
        <v>99.847153228888047</v>
      </c>
      <c r="E7" s="19">
        <v>18132</v>
      </c>
      <c r="F7" s="19">
        <v>17028</v>
      </c>
      <c r="G7" s="29">
        <f t="shared" si="1"/>
        <v>93.911317008603575</v>
      </c>
      <c r="I7" s="20">
        <f t="shared" si="2"/>
        <v>83.557603686635943</v>
      </c>
      <c r="J7" s="20" t="e">
        <f t="shared" si="2"/>
        <v>#DIV/0!</v>
      </c>
    </row>
    <row r="8" spans="1:10" s="16" customFormat="1" ht="15.6" x14ac:dyDescent="0.3">
      <c r="A8" s="19" t="s">
        <v>90</v>
      </c>
      <c r="B8" s="19">
        <v>351</v>
      </c>
      <c r="C8" s="19">
        <v>440</v>
      </c>
      <c r="D8" s="29">
        <f t="shared" si="0"/>
        <v>125.35612535612535</v>
      </c>
      <c r="E8" s="19">
        <v>3346</v>
      </c>
      <c r="F8" s="19">
        <v>3912</v>
      </c>
      <c r="G8" s="29">
        <f t="shared" si="1"/>
        <v>116.91572026300059</v>
      </c>
      <c r="I8" s="20">
        <f t="shared" si="2"/>
        <v>28.5982905982906</v>
      </c>
      <c r="J8" s="20">
        <f t="shared" si="2"/>
        <v>33.152542372881356</v>
      </c>
    </row>
    <row r="9" spans="1:10" s="16" customFormat="1" ht="15.6" x14ac:dyDescent="0.3">
      <c r="A9" s="19" t="s">
        <v>145</v>
      </c>
      <c r="B9" s="19"/>
      <c r="C9" s="19">
        <v>106</v>
      </c>
      <c r="D9" s="29"/>
      <c r="E9" s="19"/>
      <c r="F9" s="19">
        <v>824</v>
      </c>
      <c r="G9" s="29" t="e">
        <f t="shared" si="1"/>
        <v>#DIV/0!</v>
      </c>
      <c r="I9" s="20"/>
      <c r="J9" s="20"/>
    </row>
    <row r="10" spans="1:10" s="16" customFormat="1" ht="15.6" x14ac:dyDescent="0.3">
      <c r="A10" s="19" t="s">
        <v>144</v>
      </c>
      <c r="B10" s="19"/>
      <c r="C10" s="19">
        <v>25</v>
      </c>
      <c r="D10" s="29" t="e">
        <f t="shared" si="0"/>
        <v>#DIV/0!</v>
      </c>
      <c r="E10" s="19"/>
      <c r="F10" s="19">
        <v>244</v>
      </c>
      <c r="G10" s="29" t="e">
        <f t="shared" si="1"/>
        <v>#DIV/0!</v>
      </c>
      <c r="I10" s="20"/>
      <c r="J10" s="20"/>
    </row>
    <row r="11" spans="1:10" s="16" customFormat="1" ht="15.6" x14ac:dyDescent="0.3">
      <c r="A11" s="19" t="s">
        <v>97</v>
      </c>
      <c r="B11" s="19">
        <v>535</v>
      </c>
      <c r="C11" s="19">
        <v>425</v>
      </c>
      <c r="D11" s="29">
        <f t="shared" si="0"/>
        <v>79.43925233644859</v>
      </c>
      <c r="E11" s="19">
        <v>4862</v>
      </c>
      <c r="F11" s="19">
        <v>3834</v>
      </c>
      <c r="G11" s="29">
        <f t="shared" si="1"/>
        <v>78.856437679967101</v>
      </c>
      <c r="I11" s="20"/>
      <c r="J11" s="20" t="e">
        <f>F11/F27</f>
        <v>#DIV/0!</v>
      </c>
    </row>
    <row r="12" spans="1:10" s="16" customFormat="1" ht="15" customHeight="1" x14ac:dyDescent="0.3">
      <c r="A12" s="19" t="s">
        <v>92</v>
      </c>
      <c r="B12" s="19"/>
      <c r="C12" s="19">
        <v>14</v>
      </c>
      <c r="D12" s="29"/>
      <c r="E12" s="19"/>
      <c r="F12" s="19">
        <v>80</v>
      </c>
      <c r="G12" s="29"/>
      <c r="I12" s="20">
        <f>E12/E30</f>
        <v>0</v>
      </c>
      <c r="J12" s="20"/>
    </row>
    <row r="13" spans="1:10" s="16" customFormat="1" ht="15.6" x14ac:dyDescent="0.3">
      <c r="A13" s="19" t="s">
        <v>89</v>
      </c>
      <c r="B13" s="19">
        <v>20</v>
      </c>
      <c r="C13" s="19">
        <v>27</v>
      </c>
      <c r="D13" s="29">
        <f t="shared" si="0"/>
        <v>135</v>
      </c>
      <c r="E13" s="19">
        <v>131</v>
      </c>
      <c r="F13" s="19">
        <v>158</v>
      </c>
      <c r="G13" s="29">
        <f t="shared" si="1"/>
        <v>120.61068702290076</v>
      </c>
      <c r="I13" s="20" t="e">
        <f>E13/E28</f>
        <v>#DIV/0!</v>
      </c>
      <c r="J13" s="20"/>
    </row>
    <row r="14" spans="1:10" s="16" customFormat="1" ht="15.6" x14ac:dyDescent="0.3">
      <c r="A14" s="19" t="s">
        <v>104</v>
      </c>
      <c r="B14" s="19">
        <v>4</v>
      </c>
      <c r="C14" s="19">
        <v>134</v>
      </c>
      <c r="D14" s="29">
        <f t="shared" si="0"/>
        <v>3350</v>
      </c>
      <c r="E14" s="19">
        <v>32</v>
      </c>
      <c r="F14" s="19">
        <v>1185</v>
      </c>
      <c r="G14" s="29">
        <f t="shared" si="1"/>
        <v>3703.125</v>
      </c>
      <c r="I14" s="20">
        <f>E14/E29</f>
        <v>1.2307692307692308</v>
      </c>
      <c r="J14" s="20" t="e">
        <f>F14/F29</f>
        <v>#DIV/0!</v>
      </c>
    </row>
    <row r="15" spans="1:10" s="14" customFormat="1" ht="17.399999999999999" x14ac:dyDescent="0.3">
      <c r="A15" s="21" t="s">
        <v>17</v>
      </c>
      <c r="B15" s="21">
        <f>SUM(B3:B14)</f>
        <v>16916</v>
      </c>
      <c r="C15" s="21">
        <f>SUM(C3:C14)</f>
        <v>16984</v>
      </c>
      <c r="D15" s="30">
        <f>C15/B15*100</f>
        <v>100.40198628517381</v>
      </c>
      <c r="E15" s="21">
        <f>SUM(E3:E14)</f>
        <v>129483</v>
      </c>
      <c r="F15" s="21">
        <f>SUM(F3:F14)</f>
        <v>127839</v>
      </c>
      <c r="G15" s="30">
        <f>F15/E15*100</f>
        <v>98.730335256365692</v>
      </c>
      <c r="I15" s="22">
        <f>E15/E30</f>
        <v>70.833150984682717</v>
      </c>
      <c r="J15" s="20">
        <f>F15/F30</f>
        <v>80.149843260188092</v>
      </c>
    </row>
    <row r="16" spans="1:10" ht="5.25" customHeight="1" x14ac:dyDescent="0.25"/>
    <row r="17" spans="1:10" ht="3.75" customHeight="1" x14ac:dyDescent="0.25"/>
    <row r="18" spans="1:10" s="17" customFormat="1" ht="17.399999999999999" x14ac:dyDescent="0.3">
      <c r="B18" s="46" t="s">
        <v>91</v>
      </c>
      <c r="C18" s="46"/>
      <c r="D18" s="46"/>
      <c r="E18" s="46" t="s">
        <v>93</v>
      </c>
      <c r="F18" s="46"/>
      <c r="G18" s="46"/>
    </row>
    <row r="19" spans="1:10" s="17" customFormat="1" ht="17.399999999999999" x14ac:dyDescent="0.3">
      <c r="A19" s="18"/>
      <c r="B19" s="18" t="s">
        <v>127</v>
      </c>
      <c r="C19" s="18" t="s">
        <v>139</v>
      </c>
      <c r="D19" s="18" t="s">
        <v>77</v>
      </c>
      <c r="E19" s="18" t="s">
        <v>127</v>
      </c>
      <c r="F19" s="18" t="s">
        <v>139</v>
      </c>
      <c r="G19" s="18" t="s">
        <v>77</v>
      </c>
    </row>
    <row r="20" spans="1:10" s="16" customFormat="1" ht="15" customHeight="1" x14ac:dyDescent="0.3">
      <c r="A20" s="19" t="s">
        <v>84</v>
      </c>
      <c r="B20" s="19">
        <v>203</v>
      </c>
      <c r="C20" s="19">
        <v>217</v>
      </c>
      <c r="D20" s="29">
        <f t="shared" ref="D20:D25" si="3">C20/B20*100</f>
        <v>106.89655172413792</v>
      </c>
      <c r="E20" s="19">
        <v>600</v>
      </c>
      <c r="F20" s="19">
        <v>638</v>
      </c>
      <c r="G20" s="29">
        <f t="shared" ref="G20:G25" si="4">F20/E20*100</f>
        <v>106.33333333333333</v>
      </c>
    </row>
    <row r="21" spans="1:10" s="16" customFormat="1" ht="15" customHeight="1" x14ac:dyDescent="0.3">
      <c r="A21" s="19" t="s">
        <v>85</v>
      </c>
      <c r="B21" s="19">
        <v>213</v>
      </c>
      <c r="C21" s="19">
        <v>237</v>
      </c>
      <c r="D21" s="29">
        <f t="shared" si="3"/>
        <v>111.26760563380283</v>
      </c>
      <c r="E21" s="19">
        <v>678</v>
      </c>
      <c r="F21" s="19">
        <v>766</v>
      </c>
      <c r="G21" s="29">
        <f t="shared" si="4"/>
        <v>112.97935103244838</v>
      </c>
    </row>
    <row r="22" spans="1:10" s="16" customFormat="1" ht="15" customHeight="1" x14ac:dyDescent="0.3">
      <c r="A22" s="19" t="s">
        <v>86</v>
      </c>
      <c r="B22" s="19">
        <v>19</v>
      </c>
      <c r="C22" s="19">
        <v>19</v>
      </c>
      <c r="D22" s="29">
        <f t="shared" si="3"/>
        <v>100</v>
      </c>
      <c r="E22" s="19">
        <v>73</v>
      </c>
      <c r="F22" s="19">
        <v>73</v>
      </c>
      <c r="G22" s="29">
        <f t="shared" si="4"/>
        <v>100</v>
      </c>
    </row>
    <row r="23" spans="1:10" s="16" customFormat="1" ht="15" customHeight="1" x14ac:dyDescent="0.3">
      <c r="A23" s="19" t="s">
        <v>87</v>
      </c>
      <c r="B23" s="19"/>
      <c r="C23" s="19"/>
      <c r="D23" s="29" t="e">
        <f t="shared" si="3"/>
        <v>#DIV/0!</v>
      </c>
      <c r="E23" s="19"/>
      <c r="F23" s="19"/>
      <c r="G23" s="29" t="e">
        <f t="shared" si="4"/>
        <v>#DIV/0!</v>
      </c>
    </row>
    <row r="24" spans="1:10" s="16" customFormat="1" ht="15" customHeight="1" x14ac:dyDescent="0.3">
      <c r="A24" s="19" t="s">
        <v>88</v>
      </c>
      <c r="B24" s="19">
        <v>91</v>
      </c>
      <c r="C24" s="19"/>
      <c r="D24" s="29">
        <f t="shared" si="3"/>
        <v>0</v>
      </c>
      <c r="E24" s="19">
        <v>217</v>
      </c>
      <c r="F24" s="19"/>
      <c r="G24" s="29">
        <f t="shared" si="4"/>
        <v>0</v>
      </c>
    </row>
    <row r="25" spans="1:10" s="16" customFormat="1" ht="15" customHeight="1" x14ac:dyDescent="0.3">
      <c r="A25" s="19" t="s">
        <v>90</v>
      </c>
      <c r="B25" s="19">
        <v>38</v>
      </c>
      <c r="C25" s="19">
        <v>39</v>
      </c>
      <c r="D25" s="29">
        <f t="shared" si="3"/>
        <v>102.63157894736842</v>
      </c>
      <c r="E25" s="19">
        <v>117</v>
      </c>
      <c r="F25" s="19">
        <v>118</v>
      </c>
      <c r="G25" s="29">
        <f t="shared" si="4"/>
        <v>100.85470085470085</v>
      </c>
    </row>
    <row r="26" spans="1:10" s="16" customFormat="1" ht="15" customHeight="1" x14ac:dyDescent="0.3">
      <c r="A26" s="19" t="s">
        <v>144</v>
      </c>
      <c r="B26" s="19"/>
      <c r="C26" s="19"/>
      <c r="D26" s="29"/>
      <c r="E26" s="19"/>
      <c r="F26" s="19"/>
      <c r="G26" s="29"/>
    </row>
    <row r="27" spans="1:10" s="16" customFormat="1" ht="15" customHeight="1" x14ac:dyDescent="0.3">
      <c r="A27" s="19" t="s">
        <v>97</v>
      </c>
      <c r="B27" s="19">
        <v>39</v>
      </c>
      <c r="C27" s="19"/>
      <c r="D27" s="29"/>
      <c r="E27" s="19">
        <v>117</v>
      </c>
      <c r="F27" s="19"/>
      <c r="G27" s="29"/>
    </row>
    <row r="28" spans="1:10" s="16" customFormat="1" ht="15" customHeight="1" x14ac:dyDescent="0.3">
      <c r="A28" s="19" t="s">
        <v>89</v>
      </c>
      <c r="B28" s="19"/>
      <c r="C28" s="19"/>
      <c r="D28" s="29" t="e">
        <f>C28/B28*100</f>
        <v>#DIV/0!</v>
      </c>
      <c r="E28" s="19"/>
      <c r="F28" s="19"/>
      <c r="G28" s="29" t="e">
        <f>F28/E28*100</f>
        <v>#DIV/0!</v>
      </c>
    </row>
    <row r="29" spans="1:10" s="16" customFormat="1" ht="15" customHeight="1" x14ac:dyDescent="0.3">
      <c r="A29" s="19" t="s">
        <v>104</v>
      </c>
      <c r="B29" s="19">
        <v>9</v>
      </c>
      <c r="C29" s="19"/>
      <c r="D29" s="29"/>
      <c r="E29" s="19">
        <v>26</v>
      </c>
      <c r="F29" s="19"/>
      <c r="G29" s="29">
        <f>F29/E29*100</f>
        <v>0</v>
      </c>
    </row>
    <row r="30" spans="1:10" s="14" customFormat="1" ht="15" customHeight="1" x14ac:dyDescent="0.3">
      <c r="A30" s="21" t="s">
        <v>17</v>
      </c>
      <c r="B30" s="25">
        <f>SUM(B20:B29)</f>
        <v>612</v>
      </c>
      <c r="C30" s="25">
        <f>SUM(C20:C28)</f>
        <v>512</v>
      </c>
      <c r="D30" s="31">
        <f>C30/B30*100</f>
        <v>83.66013071895425</v>
      </c>
      <c r="E30" s="25">
        <f>SUM(E20:E29)</f>
        <v>1828</v>
      </c>
      <c r="F30" s="25">
        <f>SUM(F20:F28)</f>
        <v>1595</v>
      </c>
      <c r="G30" s="29">
        <f>F30/E30*100</f>
        <v>87.253829321663019</v>
      </c>
    </row>
    <row r="31" spans="1:10" ht="5.25" customHeight="1" x14ac:dyDescent="0.25"/>
    <row r="32" spans="1:10" x14ac:dyDescent="0.25">
      <c r="A32" s="44" t="s">
        <v>125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x14ac:dyDescent="0.25">
      <c r="A33" s="44" t="s">
        <v>126</v>
      </c>
      <c r="B33" s="44"/>
      <c r="C33" s="44"/>
      <c r="D33" s="44"/>
      <c r="E33" s="44"/>
      <c r="F33" s="44"/>
      <c r="G33" s="44"/>
      <c r="H33" s="44"/>
      <c r="I33" s="44"/>
      <c r="J33" s="44"/>
    </row>
  </sheetData>
  <mergeCells count="7">
    <mergeCell ref="A32:J32"/>
    <mergeCell ref="A33:J33"/>
    <mergeCell ref="B1:D1"/>
    <mergeCell ref="E1:G1"/>
    <mergeCell ref="B18:D18"/>
    <mergeCell ref="E18:G18"/>
    <mergeCell ref="I1:J1"/>
  </mergeCells>
  <phoneticPr fontId="1" type="noConversion"/>
  <pageMargins left="0.75" right="0.75" top="1" bottom="1" header="0.5" footer="0.5"/>
  <pageSetup paperSize="9" scale="95" orientation="landscape" r:id="rId1"/>
  <headerFooter alignWithMargins="0"/>
  <ignoredErrors>
    <ignoredError sqref="D30 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4" workbookViewId="0">
      <selection activeCell="D28" sqref="D28"/>
    </sheetView>
  </sheetViews>
  <sheetFormatPr defaultRowHeight="13.2" x14ac:dyDescent="0.25"/>
  <cols>
    <col min="1" max="1" width="15.109375" style="10" customWidth="1"/>
    <col min="2" max="2" width="12" customWidth="1"/>
    <col min="3" max="3" width="14.88671875" customWidth="1"/>
    <col min="4" max="4" width="14.5546875" customWidth="1"/>
    <col min="5" max="5" width="7.6640625" customWidth="1"/>
    <col min="6" max="6" width="11.33203125" customWidth="1"/>
    <col min="7" max="7" width="11.5546875" customWidth="1"/>
    <col min="8" max="8" width="11.88671875" customWidth="1"/>
    <col min="9" max="9" width="14.88671875" customWidth="1"/>
    <col min="10" max="10" width="18.6640625" customWidth="1"/>
    <col min="11" max="11" width="7.6640625" customWidth="1"/>
    <col min="12" max="12" width="8" customWidth="1"/>
    <col min="13" max="13" width="7.88671875" customWidth="1"/>
    <col min="15" max="15" width="14.88671875" customWidth="1"/>
  </cols>
  <sheetData>
    <row r="1" spans="1:10" s="4" customFormat="1" ht="21" x14ac:dyDescent="0.4">
      <c r="A1" s="49" t="s">
        <v>128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3" customFormat="1" ht="15.6" x14ac:dyDescent="0.3">
      <c r="A2" s="5"/>
      <c r="B2" s="5" t="s">
        <v>17</v>
      </c>
      <c r="C2" s="6" t="s">
        <v>23</v>
      </c>
      <c r="D2" s="5" t="s">
        <v>19</v>
      </c>
      <c r="E2" s="5" t="s">
        <v>21</v>
      </c>
      <c r="F2" s="5" t="s">
        <v>20</v>
      </c>
      <c r="G2" s="6" t="s">
        <v>22</v>
      </c>
      <c r="H2" s="7" t="s">
        <v>24</v>
      </c>
      <c r="I2" s="5" t="s">
        <v>96</v>
      </c>
      <c r="J2" s="11"/>
    </row>
    <row r="3" spans="1:10" s="8" customFormat="1" ht="13.8" x14ac:dyDescent="0.25">
      <c r="A3" s="9" t="s">
        <v>0</v>
      </c>
      <c r="B3" s="1">
        <f t="shared" ref="B3:B21" si="0">D3+F3</f>
        <v>58648</v>
      </c>
      <c r="C3" s="12">
        <f>B3/B22*100</f>
        <v>11.447845623514072</v>
      </c>
      <c r="D3" s="1">
        <v>33651</v>
      </c>
      <c r="E3" s="1"/>
      <c r="F3" s="1">
        <v>24997</v>
      </c>
      <c r="G3" s="12">
        <f>F3/293342*100</f>
        <v>8.5214527752589131</v>
      </c>
      <c r="H3" s="1">
        <v>342</v>
      </c>
      <c r="I3" s="12">
        <f>F3/H3</f>
        <v>73.090643274853804</v>
      </c>
    </row>
    <row r="4" spans="1:10" s="8" customFormat="1" ht="13.8" x14ac:dyDescent="0.25">
      <c r="A4" s="9" t="s">
        <v>1</v>
      </c>
      <c r="B4" s="1">
        <f t="shared" si="0"/>
        <v>3187</v>
      </c>
      <c r="C4" s="12">
        <f>B4/B22*100</f>
        <v>0.62208914203620491</v>
      </c>
      <c r="D4" s="1">
        <v>885</v>
      </c>
      <c r="E4" s="1"/>
      <c r="F4" s="1">
        <v>2302</v>
      </c>
      <c r="G4" s="12">
        <f t="shared" ref="G4:G8" si="1">F4/293342*100</f>
        <v>0.78474954149081955</v>
      </c>
      <c r="H4" s="1">
        <v>23</v>
      </c>
      <c r="I4" s="12">
        <f>F4/H4</f>
        <v>100.08695652173913</v>
      </c>
    </row>
    <row r="5" spans="1:10" s="8" customFormat="1" ht="13.8" x14ac:dyDescent="0.25">
      <c r="A5" s="9" t="s">
        <v>2</v>
      </c>
      <c r="B5" s="1">
        <f t="shared" si="0"/>
        <v>6724</v>
      </c>
      <c r="C5" s="12">
        <f>B5/B22*100</f>
        <v>1.3124968280676002</v>
      </c>
      <c r="D5" s="1">
        <v>3218</v>
      </c>
      <c r="E5" s="1"/>
      <c r="F5" s="1">
        <v>3506</v>
      </c>
      <c r="G5" s="12">
        <f t="shared" si="1"/>
        <v>1.1951919602375385</v>
      </c>
      <c r="H5" s="1">
        <v>62</v>
      </c>
      <c r="I5" s="12">
        <f>F5/H5</f>
        <v>56.548387096774192</v>
      </c>
    </row>
    <row r="6" spans="1:10" s="8" customFormat="1" ht="13.8" x14ac:dyDescent="0.25">
      <c r="A6" s="9" t="s">
        <v>3</v>
      </c>
      <c r="B6" s="1">
        <f t="shared" si="0"/>
        <v>8173</v>
      </c>
      <c r="C6" s="12">
        <f>B6/B22*100</f>
        <v>1.5953356002076882</v>
      </c>
      <c r="D6" s="1">
        <v>5878</v>
      </c>
      <c r="E6" s="1"/>
      <c r="F6" s="1">
        <v>2295</v>
      </c>
      <c r="G6" s="12">
        <f t="shared" si="1"/>
        <v>0.78236324835857118</v>
      </c>
      <c r="H6" s="1">
        <v>40</v>
      </c>
      <c r="I6" s="12">
        <f>F6/H6</f>
        <v>57.375</v>
      </c>
    </row>
    <row r="7" spans="1:10" s="8" customFormat="1" ht="13.8" x14ac:dyDescent="0.25">
      <c r="A7" s="9" t="s">
        <v>103</v>
      </c>
      <c r="B7" s="1">
        <f t="shared" si="0"/>
        <v>22084</v>
      </c>
      <c r="C7" s="12">
        <f>B7/B22*100</f>
        <v>4.3107049302565263</v>
      </c>
      <c r="D7" s="1">
        <v>21450</v>
      </c>
      <c r="E7" s="1"/>
      <c r="F7" s="1">
        <v>634</v>
      </c>
      <c r="G7" s="12">
        <f t="shared" si="1"/>
        <v>0.21612997797792341</v>
      </c>
      <c r="H7" s="1">
        <v>14</v>
      </c>
      <c r="I7" s="12">
        <f t="shared" ref="I7:I13" si="2">F7/H7</f>
        <v>45.285714285714285</v>
      </c>
    </row>
    <row r="8" spans="1:10" s="8" customFormat="1" ht="13.8" x14ac:dyDescent="0.25">
      <c r="A8" s="9" t="s">
        <v>4</v>
      </c>
      <c r="B8" s="1">
        <f t="shared" si="0"/>
        <v>2780</v>
      </c>
      <c r="C8" s="12">
        <f>B8/B22*100</f>
        <v>0.54264443516179783</v>
      </c>
      <c r="D8" s="1">
        <v>421</v>
      </c>
      <c r="E8" s="1"/>
      <c r="F8" s="1">
        <v>2359</v>
      </c>
      <c r="G8" s="12">
        <f t="shared" si="1"/>
        <v>0.80418078556769912</v>
      </c>
      <c r="H8" s="1">
        <v>47</v>
      </c>
      <c r="I8" s="12">
        <f t="shared" si="2"/>
        <v>50.191489361702125</v>
      </c>
    </row>
    <row r="9" spans="1:10" s="8" customFormat="1" ht="13.8" x14ac:dyDescent="0.25">
      <c r="A9" s="9" t="s">
        <v>5</v>
      </c>
      <c r="B9" s="1">
        <f>D9+F9+E9</f>
        <v>88289</v>
      </c>
      <c r="C9" s="12">
        <f>B9/B22*100</f>
        <v>17.233645516546751</v>
      </c>
      <c r="D9" s="1">
        <v>47057</v>
      </c>
      <c r="E9" s="1">
        <v>15770</v>
      </c>
      <c r="F9" s="1">
        <v>25462</v>
      </c>
      <c r="G9" s="12">
        <f>(F9+E9)/293342*100</f>
        <v>14.055948346980657</v>
      </c>
      <c r="H9" s="1">
        <v>363</v>
      </c>
      <c r="I9" s="12">
        <f t="shared" si="2"/>
        <v>70.143250688705237</v>
      </c>
    </row>
    <row r="10" spans="1:10" s="8" customFormat="1" ht="13.8" x14ac:dyDescent="0.25">
      <c r="A10" s="9" t="s">
        <v>6</v>
      </c>
      <c r="B10" s="1">
        <f t="shared" si="0"/>
        <v>7564</v>
      </c>
      <c r="C10" s="12">
        <f>B10/B22*100</f>
        <v>1.476461333656057</v>
      </c>
      <c r="D10" s="1">
        <v>2070</v>
      </c>
      <c r="E10" s="1"/>
      <c r="F10" s="1">
        <v>5494</v>
      </c>
      <c r="G10" s="12">
        <f t="shared" ref="G10:G17" si="3">F10/293342*100</f>
        <v>1.8728992097960744</v>
      </c>
      <c r="H10" s="1">
        <v>74</v>
      </c>
      <c r="I10" s="12">
        <f t="shared" si="2"/>
        <v>74.243243243243242</v>
      </c>
    </row>
    <row r="11" spans="1:10" s="8" customFormat="1" ht="13.8" x14ac:dyDescent="0.25">
      <c r="A11" s="9" t="s">
        <v>7</v>
      </c>
      <c r="B11" s="1">
        <f t="shared" si="0"/>
        <v>34456</v>
      </c>
      <c r="C11" s="12">
        <f>B11/B22*100</f>
        <v>6.7256678625665129</v>
      </c>
      <c r="D11" s="1">
        <v>26089</v>
      </c>
      <c r="E11" s="1"/>
      <c r="F11" s="1">
        <v>8367</v>
      </c>
      <c r="G11" s="12">
        <f t="shared" si="3"/>
        <v>2.852302091074582</v>
      </c>
      <c r="H11" s="1">
        <v>157</v>
      </c>
      <c r="I11" s="12">
        <f t="shared" si="2"/>
        <v>53.29299363057325</v>
      </c>
    </row>
    <row r="12" spans="1:10" s="8" customFormat="1" ht="13.8" x14ac:dyDescent="0.25">
      <c r="A12" s="9" t="s">
        <v>8</v>
      </c>
      <c r="B12" s="1">
        <f t="shared" si="0"/>
        <v>8034</v>
      </c>
      <c r="C12" s="12">
        <f>B12/B22*100</f>
        <v>1.5682033784495983</v>
      </c>
      <c r="D12" s="1">
        <v>4201</v>
      </c>
      <c r="E12" s="1"/>
      <c r="F12" s="1">
        <v>3833</v>
      </c>
      <c r="G12" s="12">
        <f t="shared" si="3"/>
        <v>1.3066659394154265</v>
      </c>
      <c r="H12" s="1">
        <v>78</v>
      </c>
      <c r="I12" s="12">
        <f t="shared" si="2"/>
        <v>49.141025641025642</v>
      </c>
    </row>
    <row r="13" spans="1:10" s="8" customFormat="1" ht="13.8" x14ac:dyDescent="0.25">
      <c r="A13" s="9" t="s">
        <v>18</v>
      </c>
      <c r="B13" s="1">
        <f t="shared" si="0"/>
        <v>1250</v>
      </c>
      <c r="C13" s="12">
        <f>B13/B22*100</f>
        <v>0.24399479998282275</v>
      </c>
      <c r="D13" s="1">
        <v>655</v>
      </c>
      <c r="E13" s="1"/>
      <c r="F13" s="1">
        <v>595</v>
      </c>
      <c r="G13" s="12">
        <f t="shared" si="3"/>
        <v>0.20283491624111105</v>
      </c>
      <c r="H13" s="1">
        <v>10</v>
      </c>
      <c r="I13" s="12">
        <f t="shared" si="2"/>
        <v>59.5</v>
      </c>
    </row>
    <row r="14" spans="1:10" s="8" customFormat="1" ht="13.8" x14ac:dyDescent="0.25">
      <c r="A14" s="9" t="s">
        <v>9</v>
      </c>
      <c r="B14" s="1">
        <f t="shared" si="0"/>
        <v>30203</v>
      </c>
      <c r="C14" s="12">
        <f>B14/B22*100</f>
        <v>5.8954999551049569</v>
      </c>
      <c r="D14" s="1">
        <v>16988</v>
      </c>
      <c r="E14" s="1"/>
      <c r="F14" s="1">
        <v>13215</v>
      </c>
      <c r="G14" s="12">
        <f t="shared" si="3"/>
        <v>4.5049805346660214</v>
      </c>
      <c r="H14" s="1">
        <v>181</v>
      </c>
      <c r="I14" s="12">
        <f t="shared" ref="I14:I21" si="4">F14/H14</f>
        <v>73.011049723756912</v>
      </c>
    </row>
    <row r="15" spans="1:10" s="8" customFormat="1" ht="13.8" x14ac:dyDescent="0.25">
      <c r="A15" s="9" t="s">
        <v>10</v>
      </c>
      <c r="B15" s="1">
        <f t="shared" si="0"/>
        <v>3755</v>
      </c>
      <c r="C15" s="12">
        <f>B15/B22*100</f>
        <v>0.73296037914839962</v>
      </c>
      <c r="D15" s="1">
        <v>1683</v>
      </c>
      <c r="E15" s="1"/>
      <c r="F15" s="1">
        <v>2072</v>
      </c>
      <c r="G15" s="12">
        <f t="shared" si="3"/>
        <v>0.70634276714551614</v>
      </c>
      <c r="H15" s="1">
        <v>46</v>
      </c>
      <c r="I15" s="12">
        <f t="shared" si="4"/>
        <v>45.043478260869563</v>
      </c>
    </row>
    <row r="16" spans="1:10" s="8" customFormat="1" ht="13.8" x14ac:dyDescent="0.25">
      <c r="A16" s="9" t="s">
        <v>11</v>
      </c>
      <c r="B16" s="1">
        <f t="shared" si="0"/>
        <v>3011</v>
      </c>
      <c r="C16" s="12">
        <f>B16/B22*100</f>
        <v>0.58773467419862346</v>
      </c>
      <c r="D16" s="1">
        <v>1424</v>
      </c>
      <c r="E16" s="1"/>
      <c r="F16" s="1">
        <v>1587</v>
      </c>
      <c r="G16" s="12">
        <f t="shared" si="3"/>
        <v>0.54100674298259377</v>
      </c>
      <c r="H16" s="1">
        <v>30</v>
      </c>
      <c r="I16" s="12">
        <f t="shared" si="4"/>
        <v>52.9</v>
      </c>
    </row>
    <row r="17" spans="1:9" s="8" customFormat="1" ht="13.8" x14ac:dyDescent="0.25">
      <c r="A17" s="9" t="s">
        <v>12</v>
      </c>
      <c r="B17" s="1">
        <f t="shared" si="0"/>
        <v>3772</v>
      </c>
      <c r="C17" s="12">
        <f>B17/B22*100</f>
        <v>0.73627870842816601</v>
      </c>
      <c r="D17" s="1">
        <v>1306</v>
      </c>
      <c r="E17" s="1"/>
      <c r="F17" s="1">
        <v>2466</v>
      </c>
      <c r="G17" s="12">
        <f t="shared" si="3"/>
        <v>0.8406569805892099</v>
      </c>
      <c r="H17" s="1">
        <v>32</v>
      </c>
      <c r="I17" s="12">
        <f t="shared" si="4"/>
        <v>77.0625</v>
      </c>
    </row>
    <row r="18" spans="1:9" s="8" customFormat="1" ht="13.8" x14ac:dyDescent="0.25">
      <c r="A18" s="9" t="s">
        <v>13</v>
      </c>
      <c r="B18" s="1">
        <f>D18+F18+E18</f>
        <v>212837</v>
      </c>
      <c r="C18" s="12">
        <f>B18/B22*100</f>
        <v>41.544896995155241</v>
      </c>
      <c r="D18" s="1">
        <v>38733</v>
      </c>
      <c r="E18" s="1">
        <v>52560</v>
      </c>
      <c r="F18" s="1">
        <v>121544</v>
      </c>
      <c r="G18" s="12">
        <f>(F18+E18)/293342*100</f>
        <v>59.35188278528134</v>
      </c>
      <c r="H18" s="1">
        <v>1548</v>
      </c>
      <c r="I18" s="12">
        <f t="shared" si="4"/>
        <v>78.516795865633071</v>
      </c>
    </row>
    <row r="19" spans="1:9" s="8" customFormat="1" ht="13.8" x14ac:dyDescent="0.25">
      <c r="A19" s="9" t="s">
        <v>14</v>
      </c>
      <c r="B19" s="1">
        <f t="shared" si="0"/>
        <v>2706</v>
      </c>
      <c r="C19" s="12">
        <f>B19/B22*100</f>
        <v>0.52819994300281481</v>
      </c>
      <c r="D19" s="1">
        <v>1329</v>
      </c>
      <c r="E19" s="1"/>
      <c r="F19" s="1">
        <v>1377</v>
      </c>
      <c r="G19" s="12">
        <f>F19/293342*100</f>
        <v>0.46941794901514272</v>
      </c>
      <c r="H19" s="1">
        <v>40</v>
      </c>
      <c r="I19" s="12">
        <f t="shared" si="4"/>
        <v>34.424999999999997</v>
      </c>
    </row>
    <row r="20" spans="1:9" s="8" customFormat="1" ht="13.8" x14ac:dyDescent="0.25">
      <c r="A20" s="9" t="s">
        <v>15</v>
      </c>
      <c r="B20" s="1">
        <f t="shared" si="0"/>
        <v>10741</v>
      </c>
      <c r="C20" s="12">
        <f>B20/B22*100</f>
        <v>2.0965985172923993</v>
      </c>
      <c r="D20" s="1">
        <v>9917</v>
      </c>
      <c r="E20" s="1"/>
      <c r="F20" s="1">
        <v>824</v>
      </c>
      <c r="G20" s="12">
        <f>F20/293342*100</f>
        <v>0.2809007915675219</v>
      </c>
      <c r="H20" s="1">
        <v>15</v>
      </c>
      <c r="I20" s="12">
        <f t="shared" si="4"/>
        <v>54.93333333333333</v>
      </c>
    </row>
    <row r="21" spans="1:9" s="8" customFormat="1" ht="13.8" x14ac:dyDescent="0.25">
      <c r="A21" s="9" t="s">
        <v>16</v>
      </c>
      <c r="B21" s="1">
        <f t="shared" si="0"/>
        <v>4092</v>
      </c>
      <c r="C21" s="12">
        <f>B21/B22*100</f>
        <v>0.79874137722376859</v>
      </c>
      <c r="D21" s="1">
        <v>2009</v>
      </c>
      <c r="E21" s="1"/>
      <c r="F21" s="1">
        <v>2083</v>
      </c>
      <c r="G21" s="12">
        <f>F21/293342*100</f>
        <v>0.71009265635333496</v>
      </c>
      <c r="H21" s="1">
        <v>28</v>
      </c>
      <c r="I21" s="12">
        <f t="shared" si="4"/>
        <v>74.392857142857139</v>
      </c>
    </row>
    <row r="22" spans="1:9" s="41" customFormat="1" ht="13.8" x14ac:dyDescent="0.25">
      <c r="A22" s="9" t="s">
        <v>17</v>
      </c>
      <c r="B22" s="9">
        <f>D22+F22+E22</f>
        <v>512306</v>
      </c>
      <c r="C22" s="9">
        <f>B22/B22*100</f>
        <v>100</v>
      </c>
      <c r="D22" s="9">
        <f>SUM(D3:D21)</f>
        <v>218964</v>
      </c>
      <c r="E22" s="9">
        <f>SUM(E3:E21)</f>
        <v>68330</v>
      </c>
      <c r="F22" s="9">
        <f>SUM(F3:F21)</f>
        <v>225012</v>
      </c>
      <c r="G22" s="40">
        <f>SUM(G3:G21)</f>
        <v>100</v>
      </c>
      <c r="H22" s="9">
        <f>SUM(H3:H21)</f>
        <v>3130</v>
      </c>
      <c r="I22" s="40">
        <f>F22/H22</f>
        <v>71.888817891373805</v>
      </c>
    </row>
    <row r="23" spans="1:9" ht="13.8" x14ac:dyDescent="0.25">
      <c r="A23" s="48"/>
      <c r="B23" s="48"/>
      <c r="C23" s="48"/>
      <c r="D23" s="48"/>
      <c r="E23" s="2"/>
    </row>
    <row r="24" spans="1:9" ht="13.8" x14ac:dyDescent="0.25">
      <c r="A24" s="2"/>
      <c r="B24" s="2"/>
      <c r="C24" s="2"/>
      <c r="D24" s="2"/>
      <c r="E24" s="2"/>
    </row>
    <row r="25" spans="1:9" ht="13.8" x14ac:dyDescent="0.25">
      <c r="A25" s="2"/>
      <c r="B25" s="2"/>
      <c r="C25" s="2"/>
      <c r="D25" s="2"/>
      <c r="E25" s="2"/>
    </row>
    <row r="26" spans="1:9" ht="13.8" x14ac:dyDescent="0.25">
      <c r="A26" s="2"/>
      <c r="B26" s="2"/>
      <c r="C26" s="2"/>
      <c r="D26" s="2"/>
      <c r="E26" s="2"/>
    </row>
    <row r="27" spans="1:9" ht="13.8" x14ac:dyDescent="0.25">
      <c r="A27" s="43"/>
      <c r="B27" s="43"/>
      <c r="C27" s="43"/>
      <c r="D27" s="43"/>
      <c r="E27" s="43"/>
    </row>
    <row r="28" spans="1:9" ht="13.8" x14ac:dyDescent="0.25">
      <c r="A28" s="43"/>
      <c r="B28" s="43"/>
      <c r="C28" s="43"/>
      <c r="D28" s="43"/>
      <c r="E28" s="43"/>
    </row>
    <row r="29" spans="1:9" ht="13.8" x14ac:dyDescent="0.25">
      <c r="A29" s="43"/>
      <c r="B29" s="43"/>
      <c r="C29" s="43"/>
      <c r="D29" s="43"/>
      <c r="E29" s="43"/>
    </row>
    <row r="30" spans="1:9" ht="13.8" x14ac:dyDescent="0.25">
      <c r="A30" s="2"/>
      <c r="B30" s="2"/>
      <c r="C30" s="2"/>
      <c r="D30" s="2"/>
      <c r="E30" s="2"/>
    </row>
    <row r="31" spans="1:9" ht="13.8" x14ac:dyDescent="0.25">
      <c r="A31" s="48"/>
      <c r="B31" s="48"/>
      <c r="C31" s="48"/>
      <c r="D31" s="48"/>
      <c r="E31" s="2"/>
    </row>
    <row r="35" spans="1:10" s="4" customFormat="1" ht="21" x14ac:dyDescent="0.4">
      <c r="A35" s="49" t="s">
        <v>140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 s="3" customFormat="1" ht="15.6" x14ac:dyDescent="0.3">
      <c r="A36" s="5"/>
      <c r="B36" s="5" t="s">
        <v>17</v>
      </c>
      <c r="C36" s="6" t="s">
        <v>23</v>
      </c>
      <c r="D36" s="5" t="s">
        <v>19</v>
      </c>
      <c r="E36" s="5" t="s">
        <v>21</v>
      </c>
      <c r="F36" s="5" t="s">
        <v>20</v>
      </c>
      <c r="G36" s="6" t="s">
        <v>22</v>
      </c>
      <c r="H36" s="7" t="s">
        <v>24</v>
      </c>
      <c r="I36" s="5" t="s">
        <v>96</v>
      </c>
      <c r="J36" s="11"/>
    </row>
    <row r="37" spans="1:10" s="8" customFormat="1" ht="13.8" x14ac:dyDescent="0.25">
      <c r="A37" s="9" t="s">
        <v>0</v>
      </c>
      <c r="B37" s="1">
        <f>D37+F37</f>
        <v>60909</v>
      </c>
      <c r="C37" s="12">
        <f>B37/B56*100</f>
        <v>12.907949613454498</v>
      </c>
      <c r="D37" s="1">
        <v>30163</v>
      </c>
      <c r="E37" s="1"/>
      <c r="F37" s="1">
        <v>30746</v>
      </c>
      <c r="G37" s="12">
        <f t="shared" ref="G37:G42" si="5">F37/304076*100</f>
        <v>10.111287967481813</v>
      </c>
      <c r="H37" s="1">
        <v>407</v>
      </c>
      <c r="I37" s="12">
        <f>F37/H37</f>
        <v>75.54299754299754</v>
      </c>
    </row>
    <row r="38" spans="1:10" s="8" customFormat="1" ht="13.8" x14ac:dyDescent="0.25">
      <c r="A38" s="9" t="s">
        <v>1</v>
      </c>
      <c r="B38" s="1">
        <f t="shared" ref="B38:B55" si="6">D38+F38</f>
        <v>2147</v>
      </c>
      <c r="C38" s="12">
        <f>B38/B56*100</f>
        <v>0.45499627017496275</v>
      </c>
      <c r="D38" s="1">
        <v>601</v>
      </c>
      <c r="E38" s="1"/>
      <c r="F38" s="1">
        <v>1546</v>
      </c>
      <c r="G38" s="12">
        <f t="shared" si="5"/>
        <v>0.50842552519764794</v>
      </c>
      <c r="H38" s="1">
        <v>37</v>
      </c>
      <c r="I38" s="12">
        <f>F38/H38</f>
        <v>41.783783783783782</v>
      </c>
    </row>
    <row r="39" spans="1:10" s="8" customFormat="1" ht="13.8" x14ac:dyDescent="0.25">
      <c r="A39" s="9" t="s">
        <v>2</v>
      </c>
      <c r="B39" s="1">
        <f t="shared" si="6"/>
        <v>6021</v>
      </c>
      <c r="C39" s="12">
        <f>B39/B56*100</f>
        <v>1.2759816221348161</v>
      </c>
      <c r="D39" s="1">
        <v>2523</v>
      </c>
      <c r="E39" s="1"/>
      <c r="F39" s="1">
        <v>3498</v>
      </c>
      <c r="G39" s="12">
        <f t="shared" si="5"/>
        <v>1.1503703021613016</v>
      </c>
      <c r="H39" s="1">
        <v>69</v>
      </c>
      <c r="I39" s="12">
        <f>F39/H39</f>
        <v>50.695652173913047</v>
      </c>
    </row>
    <row r="40" spans="1:10" s="8" customFormat="1" ht="13.8" x14ac:dyDescent="0.25">
      <c r="A40" s="9" t="s">
        <v>3</v>
      </c>
      <c r="B40" s="1">
        <f t="shared" si="6"/>
        <v>6507</v>
      </c>
      <c r="C40" s="12">
        <f>B40/B56*100</f>
        <v>1.3789756544147567</v>
      </c>
      <c r="D40" s="1">
        <v>3767</v>
      </c>
      <c r="E40" s="1"/>
      <c r="F40" s="1">
        <v>2740</v>
      </c>
      <c r="G40" s="12">
        <f t="shared" si="5"/>
        <v>0.90109051684447317</v>
      </c>
      <c r="H40" s="1">
        <v>48</v>
      </c>
      <c r="I40" s="12">
        <f>F40/H40</f>
        <v>57.083333333333336</v>
      </c>
    </row>
    <row r="41" spans="1:10" s="8" customFormat="1" ht="13.8" x14ac:dyDescent="0.25">
      <c r="A41" s="9" t="s">
        <v>103</v>
      </c>
      <c r="B41" s="1">
        <f t="shared" si="6"/>
        <v>15602</v>
      </c>
      <c r="C41" s="12">
        <f>B41/B56*100</f>
        <v>3.3064051268140515</v>
      </c>
      <c r="D41" s="1">
        <v>14406</v>
      </c>
      <c r="E41" s="1"/>
      <c r="F41" s="1">
        <v>1196</v>
      </c>
      <c r="G41" s="12">
        <f t="shared" si="5"/>
        <v>0.39332272195109119</v>
      </c>
      <c r="H41" s="1">
        <v>33</v>
      </c>
      <c r="I41" s="12">
        <f t="shared" ref="I41:I47" si="7">F41/H41</f>
        <v>36.242424242424242</v>
      </c>
    </row>
    <row r="42" spans="1:10" s="8" customFormat="1" ht="13.8" x14ac:dyDescent="0.25">
      <c r="A42" s="9" t="s">
        <v>4</v>
      </c>
      <c r="B42" s="1">
        <f t="shared" si="6"/>
        <v>2206</v>
      </c>
      <c r="C42" s="12">
        <f>B42/B56*100</f>
        <v>0.46749966092499662</v>
      </c>
      <c r="D42" s="1">
        <v>324</v>
      </c>
      <c r="E42" s="1"/>
      <c r="F42" s="1">
        <v>1882</v>
      </c>
      <c r="G42" s="12">
        <f t="shared" si="5"/>
        <v>0.61892421631434247</v>
      </c>
      <c r="H42" s="1">
        <v>47</v>
      </c>
      <c r="I42" s="12">
        <f t="shared" si="7"/>
        <v>40.042553191489361</v>
      </c>
    </row>
    <row r="43" spans="1:10" s="8" customFormat="1" ht="13.8" x14ac:dyDescent="0.25">
      <c r="A43" s="9" t="s">
        <v>5</v>
      </c>
      <c r="B43" s="1">
        <f>D43+F43+E43</f>
        <v>74581</v>
      </c>
      <c r="C43" s="12">
        <f>B43/B56*100</f>
        <v>15.805345517428455</v>
      </c>
      <c r="D43" s="1">
        <v>33195</v>
      </c>
      <c r="E43" s="1">
        <v>15493</v>
      </c>
      <c r="F43" s="1">
        <v>25893</v>
      </c>
      <c r="G43" s="12">
        <f>(F43+E43)/304076*100</f>
        <v>13.610413186177139</v>
      </c>
      <c r="H43" s="1">
        <v>389</v>
      </c>
      <c r="I43" s="12">
        <f t="shared" si="7"/>
        <v>66.562982005141393</v>
      </c>
    </row>
    <row r="44" spans="1:10" s="8" customFormat="1" ht="13.8" x14ac:dyDescent="0.25">
      <c r="A44" s="9" t="s">
        <v>6</v>
      </c>
      <c r="B44" s="1">
        <f t="shared" si="6"/>
        <v>8322</v>
      </c>
      <c r="C44" s="12">
        <f>B44/B56*100</f>
        <v>1.7636138613861385</v>
      </c>
      <c r="D44" s="1">
        <v>1886</v>
      </c>
      <c r="E44" s="1"/>
      <c r="F44" s="1">
        <v>6436</v>
      </c>
      <c r="G44" s="12">
        <f>F44/304076*100</f>
        <v>2.1165761191281129</v>
      </c>
      <c r="H44" s="1">
        <v>108</v>
      </c>
      <c r="I44" s="12">
        <f t="shared" si="7"/>
        <v>59.592592592592595</v>
      </c>
    </row>
    <row r="45" spans="1:10" s="8" customFormat="1" ht="13.8" x14ac:dyDescent="0.25">
      <c r="A45" s="9" t="s">
        <v>7</v>
      </c>
      <c r="B45" s="1">
        <f t="shared" si="6"/>
        <v>27520</v>
      </c>
      <c r="C45" s="12">
        <f>B45/B56*100</f>
        <v>5.8320900583209001</v>
      </c>
      <c r="D45" s="1">
        <v>19695</v>
      </c>
      <c r="E45" s="1"/>
      <c r="F45" s="1">
        <v>7825</v>
      </c>
      <c r="G45" s="12">
        <f>F45/304076*100</f>
        <v>2.5733698154408766</v>
      </c>
      <c r="H45" s="1">
        <v>193</v>
      </c>
      <c r="I45" s="12">
        <f t="shared" si="7"/>
        <v>40.5440414507772</v>
      </c>
    </row>
    <row r="46" spans="1:10" s="8" customFormat="1" ht="13.8" x14ac:dyDescent="0.25">
      <c r="A46" s="9" t="s">
        <v>8</v>
      </c>
      <c r="B46" s="1">
        <f t="shared" si="6"/>
        <v>9127</v>
      </c>
      <c r="C46" s="12">
        <f>B46/B56*100</f>
        <v>1.9342109724671097</v>
      </c>
      <c r="D46" s="1">
        <v>4476</v>
      </c>
      <c r="E46" s="1"/>
      <c r="F46" s="1">
        <v>4651</v>
      </c>
      <c r="G46" s="12">
        <f>F46/304076*100</f>
        <v>1.529551822570673</v>
      </c>
      <c r="H46" s="1">
        <v>88</v>
      </c>
      <c r="I46" s="12">
        <f t="shared" si="7"/>
        <v>52.852272727272727</v>
      </c>
    </row>
    <row r="47" spans="1:10" s="8" customFormat="1" ht="13.8" x14ac:dyDescent="0.25">
      <c r="A47" s="9" t="s">
        <v>18</v>
      </c>
      <c r="B47" s="1">
        <f t="shared" si="6"/>
        <v>1381</v>
      </c>
      <c r="C47" s="12">
        <f>B47/B56*100</f>
        <v>0.29266411230164113</v>
      </c>
      <c r="D47" s="1">
        <v>520</v>
      </c>
      <c r="E47" s="1"/>
      <c r="F47" s="1">
        <v>861</v>
      </c>
      <c r="G47" s="12">
        <f t="shared" ref="G47:G51" si="8">F47/304076*100</f>
        <v>0.28315289598652971</v>
      </c>
      <c r="H47" s="1">
        <v>16</v>
      </c>
      <c r="I47" s="12">
        <f t="shared" si="7"/>
        <v>53.8125</v>
      </c>
    </row>
    <row r="48" spans="1:10" s="8" customFormat="1" ht="13.8" x14ac:dyDescent="0.25">
      <c r="A48" s="9" t="s">
        <v>9</v>
      </c>
      <c r="B48" s="1">
        <f t="shared" si="6"/>
        <v>31017</v>
      </c>
      <c r="C48" s="12">
        <f>B48/B56*100</f>
        <v>6.5731808626068089</v>
      </c>
      <c r="D48" s="1">
        <v>13098</v>
      </c>
      <c r="E48" s="1"/>
      <c r="F48" s="1">
        <v>17919</v>
      </c>
      <c r="G48" s="12">
        <f t="shared" si="8"/>
        <v>5.8929346610715738</v>
      </c>
      <c r="H48" s="1">
        <v>272</v>
      </c>
      <c r="I48" s="12">
        <f t="shared" ref="I48:I55" si="9">F48/H48</f>
        <v>65.878676470588232</v>
      </c>
    </row>
    <row r="49" spans="1:9" s="8" customFormat="1" ht="13.8" x14ac:dyDescent="0.25">
      <c r="A49" s="9" t="s">
        <v>10</v>
      </c>
      <c r="B49" s="1">
        <f t="shared" si="6"/>
        <v>4056</v>
      </c>
      <c r="C49" s="12">
        <f>B49/B56*100</f>
        <v>0.85955513359555136</v>
      </c>
      <c r="D49" s="1">
        <v>1071</v>
      </c>
      <c r="E49" s="1"/>
      <c r="F49" s="1">
        <v>2985</v>
      </c>
      <c r="G49" s="12">
        <f t="shared" si="8"/>
        <v>0.98166247911706284</v>
      </c>
      <c r="H49" s="1">
        <v>52</v>
      </c>
      <c r="I49" s="12">
        <f t="shared" si="9"/>
        <v>57.403846153846153</v>
      </c>
    </row>
    <row r="50" spans="1:9" s="8" customFormat="1" ht="13.8" x14ac:dyDescent="0.25">
      <c r="A50" s="9" t="s">
        <v>11</v>
      </c>
      <c r="B50" s="1">
        <f t="shared" si="6"/>
        <v>2316</v>
      </c>
      <c r="C50" s="12">
        <f>B50/B56*100</f>
        <v>0.4908110674081107</v>
      </c>
      <c r="D50" s="1">
        <v>780</v>
      </c>
      <c r="E50" s="1"/>
      <c r="F50" s="1">
        <v>1536</v>
      </c>
      <c r="G50" s="12">
        <f t="shared" si="8"/>
        <v>0.50513687367631777</v>
      </c>
      <c r="H50" s="1">
        <v>28</v>
      </c>
      <c r="I50" s="12">
        <f t="shared" si="9"/>
        <v>54.857142857142854</v>
      </c>
    </row>
    <row r="51" spans="1:9" s="8" customFormat="1" ht="13.8" x14ac:dyDescent="0.25">
      <c r="A51" s="9" t="s">
        <v>12</v>
      </c>
      <c r="B51" s="1">
        <f t="shared" si="6"/>
        <v>3212</v>
      </c>
      <c r="C51" s="12">
        <f>B51/B56*100</f>
        <v>0.68069306930693074</v>
      </c>
      <c r="D51" s="1">
        <v>776</v>
      </c>
      <c r="E51" s="1"/>
      <c r="F51" s="1">
        <v>2436</v>
      </c>
      <c r="G51" s="12">
        <f t="shared" si="8"/>
        <v>0.80111551059603525</v>
      </c>
      <c r="H51" s="1">
        <v>30</v>
      </c>
      <c r="I51" s="12">
        <f t="shared" si="9"/>
        <v>81.2</v>
      </c>
    </row>
    <row r="52" spans="1:9" s="8" customFormat="1" ht="13.8" x14ac:dyDescent="0.25">
      <c r="A52" s="9" t="s">
        <v>13</v>
      </c>
      <c r="B52" s="1">
        <f>D52+F52+E52</f>
        <v>203166</v>
      </c>
      <c r="C52" s="12">
        <f>B52/B56*100</f>
        <v>43.055320086803199</v>
      </c>
      <c r="D52" s="1">
        <v>31920</v>
      </c>
      <c r="E52" s="1">
        <v>48289</v>
      </c>
      <c r="F52" s="1">
        <v>122957</v>
      </c>
      <c r="G52" s="12">
        <f>(F52+E52)/304076*100</f>
        <v>56.316841842171037</v>
      </c>
      <c r="H52" s="1">
        <v>1646</v>
      </c>
      <c r="I52" s="12">
        <f t="shared" si="9"/>
        <v>74.700486026731468</v>
      </c>
    </row>
    <row r="53" spans="1:9" s="8" customFormat="1" ht="13.8" x14ac:dyDescent="0.25">
      <c r="A53" s="9" t="s">
        <v>14</v>
      </c>
      <c r="B53" s="1">
        <f t="shared" si="6"/>
        <v>2749</v>
      </c>
      <c r="C53" s="12">
        <f>B53/B56*100</f>
        <v>0.58257324020073242</v>
      </c>
      <c r="D53" s="1">
        <v>1275</v>
      </c>
      <c r="E53" s="1"/>
      <c r="F53" s="1">
        <v>1474</v>
      </c>
      <c r="G53" s="12">
        <f>F53/304076*100</f>
        <v>0.48474723424407051</v>
      </c>
      <c r="H53" s="1">
        <v>40</v>
      </c>
      <c r="I53" s="12">
        <f t="shared" si="9"/>
        <v>36.85</v>
      </c>
    </row>
    <row r="54" spans="1:9" s="8" customFormat="1" ht="13.8" x14ac:dyDescent="0.25">
      <c r="A54" s="9" t="s">
        <v>15</v>
      </c>
      <c r="B54" s="1">
        <f t="shared" si="6"/>
        <v>6923</v>
      </c>
      <c r="C54" s="12">
        <f>B54/B56*100</f>
        <v>1.4671351552963516</v>
      </c>
      <c r="D54" s="1">
        <v>6032</v>
      </c>
      <c r="E54" s="1"/>
      <c r="F54" s="1">
        <v>891</v>
      </c>
      <c r="G54" s="12">
        <f>F54/304076*100</f>
        <v>0.29301885055052024</v>
      </c>
      <c r="H54" s="1">
        <v>25</v>
      </c>
      <c r="I54" s="12">
        <f t="shared" si="9"/>
        <v>35.64</v>
      </c>
    </row>
    <row r="55" spans="1:9" s="8" customFormat="1" ht="13.8" x14ac:dyDescent="0.25">
      <c r="A55" s="9" t="s">
        <v>16</v>
      </c>
      <c r="B55" s="1">
        <f t="shared" si="6"/>
        <v>4110</v>
      </c>
      <c r="C55" s="12">
        <f>B55/B56*100</f>
        <v>0.87099891495998916</v>
      </c>
      <c r="D55" s="1">
        <v>1288</v>
      </c>
      <c r="E55" s="1"/>
      <c r="F55" s="1">
        <v>2822</v>
      </c>
      <c r="G55" s="12">
        <f>F55/304076*100</f>
        <v>0.92805745931938066</v>
      </c>
      <c r="H55" s="1">
        <v>46</v>
      </c>
      <c r="I55" s="12">
        <f t="shared" si="9"/>
        <v>61.347826086956523</v>
      </c>
    </row>
    <row r="56" spans="1:9" s="41" customFormat="1" ht="13.8" x14ac:dyDescent="0.25">
      <c r="A56" s="9" t="s">
        <v>17</v>
      </c>
      <c r="B56" s="9">
        <f>D56+F56+E56</f>
        <v>471872</v>
      </c>
      <c r="C56" s="9">
        <f>B56/B56*100</f>
        <v>100</v>
      </c>
      <c r="D56" s="9">
        <f>SUM(D37:D55)</f>
        <v>167796</v>
      </c>
      <c r="E56" s="9">
        <f>SUM(E37:E55)</f>
        <v>63782</v>
      </c>
      <c r="F56" s="9">
        <f>SUM(F37:F55)</f>
        <v>240294</v>
      </c>
      <c r="G56" s="40">
        <f>SUM(G37:G55)</f>
        <v>100</v>
      </c>
      <c r="H56" s="9">
        <f>SUM(H37:H55)</f>
        <v>3574</v>
      </c>
      <c r="I56" s="40">
        <f>F56/H56</f>
        <v>67.233911583659761</v>
      </c>
    </row>
  </sheetData>
  <mergeCells count="4">
    <mergeCell ref="A23:D23"/>
    <mergeCell ref="A31:D31"/>
    <mergeCell ref="A35:J35"/>
    <mergeCell ref="A1:J1"/>
  </mergeCells>
  <phoneticPr fontId="1" type="noConversion"/>
  <pageMargins left="0.75" right="0.75" top="1" bottom="1" header="0.5" footer="0.5"/>
  <pageSetup paperSize="9" orientation="landscape" r:id="rId1"/>
  <headerFooter alignWithMargins="0"/>
  <ignoredErrors>
    <ignoredError sqref="C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opLeftCell="A64" workbookViewId="0">
      <selection activeCell="K50" sqref="K50"/>
    </sheetView>
  </sheetViews>
  <sheetFormatPr defaultRowHeight="13.2" x14ac:dyDescent="0.25"/>
  <cols>
    <col min="1" max="1" width="18.5546875" customWidth="1"/>
    <col min="2" max="2" width="10.6640625" customWidth="1"/>
    <col min="3" max="3" width="10.109375" customWidth="1"/>
    <col min="4" max="4" width="8.44140625" customWidth="1"/>
    <col min="5" max="5" width="3.5546875" customWidth="1"/>
    <col min="6" max="6" width="10.6640625" customWidth="1"/>
    <col min="7" max="7" width="10.109375" customWidth="1"/>
    <col min="8" max="8" width="8.44140625" customWidth="1"/>
    <col min="9" max="9" width="8.88671875" style="36" customWidth="1"/>
    <col min="10" max="10" width="12" style="39" customWidth="1"/>
  </cols>
  <sheetData>
    <row r="1" spans="1:10" s="15" customFormat="1" ht="18" x14ac:dyDescent="0.35">
      <c r="A1" s="14"/>
      <c r="B1" s="50" t="s">
        <v>129</v>
      </c>
      <c r="C1" s="50"/>
      <c r="D1" s="50"/>
      <c r="E1" s="26"/>
      <c r="F1" s="50" t="s">
        <v>141</v>
      </c>
      <c r="G1" s="50"/>
      <c r="H1" s="50"/>
      <c r="I1" s="14"/>
      <c r="J1" s="37"/>
    </row>
    <row r="2" spans="1:10" s="34" customFormat="1" ht="13.8" x14ac:dyDescent="0.25">
      <c r="A2" s="33" t="s">
        <v>78</v>
      </c>
      <c r="B2" s="33" t="s">
        <v>17</v>
      </c>
      <c r="C2" s="33" t="s">
        <v>95</v>
      </c>
      <c r="D2" s="33" t="s">
        <v>20</v>
      </c>
      <c r="E2" s="33"/>
      <c r="F2" s="33" t="s">
        <v>17</v>
      </c>
      <c r="G2" s="33" t="s">
        <v>95</v>
      </c>
      <c r="H2" s="33" t="s">
        <v>20</v>
      </c>
      <c r="I2" s="33" t="s">
        <v>77</v>
      </c>
      <c r="J2" s="33" t="s">
        <v>99</v>
      </c>
    </row>
    <row r="3" spans="1:10" ht="13.8" x14ac:dyDescent="0.25">
      <c r="A3" s="13" t="s">
        <v>38</v>
      </c>
      <c r="B3" s="1">
        <f t="shared" ref="B3:B43" si="0">SUM(C3:D3)</f>
        <v>107514</v>
      </c>
      <c r="C3" s="1">
        <v>12276</v>
      </c>
      <c r="D3" s="1">
        <v>95238</v>
      </c>
      <c r="E3" s="1"/>
      <c r="F3" s="1">
        <f t="shared" ref="F3:F34" si="1">SUM(G3:H3)</f>
        <v>111765</v>
      </c>
      <c r="G3" s="1">
        <v>9486</v>
      </c>
      <c r="H3" s="1">
        <v>102279</v>
      </c>
      <c r="I3" s="35">
        <f t="shared" ref="I3:I43" si="2">H3/D3*100</f>
        <v>107.3930573930574</v>
      </c>
      <c r="J3" s="38">
        <f>H3/H89*100</f>
        <v>33.635998895013088</v>
      </c>
    </row>
    <row r="4" spans="1:10" ht="13.8" x14ac:dyDescent="0.25">
      <c r="A4" s="13" t="s">
        <v>68</v>
      </c>
      <c r="B4" s="1">
        <f t="shared" si="0"/>
        <v>205869</v>
      </c>
      <c r="C4" s="1">
        <v>142447</v>
      </c>
      <c r="D4" s="1">
        <v>63422</v>
      </c>
      <c r="E4" s="1"/>
      <c r="F4" s="1">
        <f t="shared" si="1"/>
        <v>157813</v>
      </c>
      <c r="G4" s="1">
        <v>97564</v>
      </c>
      <c r="H4" s="1">
        <v>60249</v>
      </c>
      <c r="I4" s="35">
        <f t="shared" si="2"/>
        <v>94.997004194128223</v>
      </c>
      <c r="J4" s="38">
        <f>H4/H89*100</f>
        <v>19.813796550862286</v>
      </c>
    </row>
    <row r="5" spans="1:10" ht="13.8" x14ac:dyDescent="0.25">
      <c r="A5" s="13" t="s">
        <v>28</v>
      </c>
      <c r="B5" s="1">
        <f t="shared" si="0"/>
        <v>30228</v>
      </c>
      <c r="C5" s="1">
        <v>3342</v>
      </c>
      <c r="D5" s="1">
        <v>26886</v>
      </c>
      <c r="E5" s="1"/>
      <c r="F5" s="1">
        <f t="shared" si="1"/>
        <v>30686</v>
      </c>
      <c r="G5" s="1">
        <v>2633</v>
      </c>
      <c r="H5" s="1">
        <v>28053</v>
      </c>
      <c r="I5" s="35">
        <f t="shared" si="2"/>
        <v>104.34054898460165</v>
      </c>
      <c r="J5" s="38">
        <f>H5/H89*100</f>
        <v>9.2256541127875931</v>
      </c>
    </row>
    <row r="6" spans="1:10" ht="13.8" x14ac:dyDescent="0.25">
      <c r="A6" s="13" t="s">
        <v>52</v>
      </c>
      <c r="B6" s="1">
        <f t="shared" si="0"/>
        <v>22574</v>
      </c>
      <c r="C6" s="1">
        <v>2597</v>
      </c>
      <c r="D6" s="1">
        <v>19977</v>
      </c>
      <c r="E6" s="1"/>
      <c r="F6" s="1">
        <f t="shared" si="1"/>
        <v>24472</v>
      </c>
      <c r="G6" s="1">
        <v>2423</v>
      </c>
      <c r="H6" s="1">
        <v>22049</v>
      </c>
      <c r="I6" s="35">
        <f t="shared" si="2"/>
        <v>110.37192771687441</v>
      </c>
      <c r="J6" s="38">
        <f>H6/H89*100</f>
        <v>7.2511477393809445</v>
      </c>
    </row>
    <row r="7" spans="1:10" ht="13.8" x14ac:dyDescent="0.25">
      <c r="A7" s="13" t="s">
        <v>37</v>
      </c>
      <c r="B7" s="1">
        <f t="shared" si="0"/>
        <v>21650</v>
      </c>
      <c r="C7" s="1">
        <v>690</v>
      </c>
      <c r="D7" s="1">
        <v>20960</v>
      </c>
      <c r="E7" s="1"/>
      <c r="F7" s="1">
        <f t="shared" si="1"/>
        <v>21338</v>
      </c>
      <c r="G7" s="1">
        <v>703</v>
      </c>
      <c r="H7" s="1">
        <v>20635</v>
      </c>
      <c r="I7" s="35">
        <f t="shared" si="2"/>
        <v>98.449427480916029</v>
      </c>
      <c r="J7" s="38">
        <f>H7/H89*100</f>
        <v>6.7861324142648547</v>
      </c>
    </row>
    <row r="8" spans="1:10" ht="13.8" x14ac:dyDescent="0.25">
      <c r="A8" s="13" t="s">
        <v>49</v>
      </c>
      <c r="B8" s="1">
        <f t="shared" si="0"/>
        <v>15325</v>
      </c>
      <c r="C8" s="1">
        <v>2116</v>
      </c>
      <c r="D8" s="1">
        <v>13209</v>
      </c>
      <c r="E8" s="1"/>
      <c r="F8" s="1">
        <f t="shared" si="1"/>
        <v>18520</v>
      </c>
      <c r="G8" s="1">
        <v>1260</v>
      </c>
      <c r="H8" s="1">
        <v>17260</v>
      </c>
      <c r="I8" s="35">
        <f t="shared" si="2"/>
        <v>130.66848360966009</v>
      </c>
      <c r="J8" s="38">
        <f>H8/H89*100</f>
        <v>5.676212525815914</v>
      </c>
    </row>
    <row r="9" spans="1:10" ht="13.8" x14ac:dyDescent="0.25">
      <c r="A9" s="13" t="s">
        <v>62</v>
      </c>
      <c r="B9" s="1">
        <f t="shared" si="0"/>
        <v>12845</v>
      </c>
      <c r="C9" s="1">
        <v>464</v>
      </c>
      <c r="D9" s="1">
        <v>12381</v>
      </c>
      <c r="E9" s="1"/>
      <c r="F9" s="1">
        <f t="shared" si="1"/>
        <v>14412</v>
      </c>
      <c r="G9" s="1">
        <v>350</v>
      </c>
      <c r="H9" s="1">
        <v>14062</v>
      </c>
      <c r="I9" s="35">
        <f t="shared" si="2"/>
        <v>113.57725547209434</v>
      </c>
      <c r="J9" s="38">
        <f>H9/H89*100</f>
        <v>4.6245017692945183</v>
      </c>
    </row>
    <row r="10" spans="1:10" ht="13.8" x14ac:dyDescent="0.25">
      <c r="A10" s="13" t="s">
        <v>67</v>
      </c>
      <c r="B10" s="1">
        <f t="shared" si="0"/>
        <v>13173</v>
      </c>
      <c r="C10" s="1">
        <v>2218</v>
      </c>
      <c r="D10" s="1">
        <v>10955</v>
      </c>
      <c r="E10" s="1"/>
      <c r="F10" s="1">
        <f t="shared" si="1"/>
        <v>10885</v>
      </c>
      <c r="G10" s="1">
        <v>1723</v>
      </c>
      <c r="H10" s="1">
        <v>9162</v>
      </c>
      <c r="I10" s="35">
        <f t="shared" si="2"/>
        <v>83.633044272021905</v>
      </c>
      <c r="J10" s="38">
        <f>H10/H89*100</f>
        <v>3.0130625238427236</v>
      </c>
    </row>
    <row r="11" spans="1:10" ht="13.8" x14ac:dyDescent="0.25">
      <c r="A11" s="13" t="s">
        <v>48</v>
      </c>
      <c r="B11" s="1">
        <f t="shared" si="0"/>
        <v>50909</v>
      </c>
      <c r="C11" s="1">
        <v>43137</v>
      </c>
      <c r="D11" s="1">
        <v>7772</v>
      </c>
      <c r="E11" s="1"/>
      <c r="F11" s="1">
        <f t="shared" si="1"/>
        <v>49067</v>
      </c>
      <c r="G11" s="1">
        <v>42219</v>
      </c>
      <c r="H11" s="1">
        <v>6848</v>
      </c>
      <c r="I11" s="35">
        <f t="shared" si="2"/>
        <v>88.111168296448795</v>
      </c>
      <c r="J11" s="38">
        <f>H11/H89*100</f>
        <v>2.2520685618069169</v>
      </c>
    </row>
    <row r="12" spans="1:10" ht="13.8" x14ac:dyDescent="0.25">
      <c r="A12" s="13" t="s">
        <v>59</v>
      </c>
      <c r="B12" s="1">
        <f t="shared" si="0"/>
        <v>4809</v>
      </c>
      <c r="C12" s="1">
        <v>336</v>
      </c>
      <c r="D12" s="1">
        <v>4473</v>
      </c>
      <c r="E12" s="1"/>
      <c r="F12" s="1">
        <f t="shared" si="1"/>
        <v>4366</v>
      </c>
      <c r="G12" s="1">
        <v>257</v>
      </c>
      <c r="H12" s="1">
        <v>4109</v>
      </c>
      <c r="I12" s="35">
        <f t="shared" si="2"/>
        <v>91.862284820031306</v>
      </c>
      <c r="J12" s="38">
        <f>H12/H89*100</f>
        <v>1.3513069101145767</v>
      </c>
    </row>
    <row r="13" spans="1:10" ht="13.8" x14ac:dyDescent="0.25">
      <c r="A13" s="13" t="s">
        <v>35</v>
      </c>
      <c r="B13" s="1">
        <f t="shared" si="0"/>
        <v>3202</v>
      </c>
      <c r="C13" s="1">
        <v>717</v>
      </c>
      <c r="D13" s="1">
        <v>2485</v>
      </c>
      <c r="E13" s="1"/>
      <c r="F13" s="1">
        <f t="shared" si="1"/>
        <v>3026</v>
      </c>
      <c r="G13" s="1">
        <v>847</v>
      </c>
      <c r="H13" s="1">
        <v>2179</v>
      </c>
      <c r="I13" s="35">
        <f t="shared" si="2"/>
        <v>87.686116700201211</v>
      </c>
      <c r="J13" s="38">
        <f>H13/H89*100</f>
        <v>0.71659716649784921</v>
      </c>
    </row>
    <row r="14" spans="1:10" ht="13.8" x14ac:dyDescent="0.25">
      <c r="A14" s="13" t="s">
        <v>65</v>
      </c>
      <c r="B14" s="1">
        <f t="shared" si="0"/>
        <v>1969</v>
      </c>
      <c r="C14" s="1">
        <v>515</v>
      </c>
      <c r="D14" s="1">
        <v>1454</v>
      </c>
      <c r="E14" s="1"/>
      <c r="F14" s="1">
        <f t="shared" si="1"/>
        <v>2563</v>
      </c>
      <c r="G14" s="1">
        <v>474</v>
      </c>
      <c r="H14" s="1">
        <v>2089</v>
      </c>
      <c r="I14" s="35">
        <f t="shared" si="2"/>
        <v>143.67262723521321</v>
      </c>
      <c r="J14" s="38">
        <f>H14/H89*100</f>
        <v>0.6869993028058774</v>
      </c>
    </row>
    <row r="15" spans="1:10" ht="13.8" x14ac:dyDescent="0.25">
      <c r="A15" s="13" t="s">
        <v>44</v>
      </c>
      <c r="B15" s="1">
        <f t="shared" si="0"/>
        <v>2225</v>
      </c>
      <c r="C15" s="1">
        <v>439</v>
      </c>
      <c r="D15" s="1">
        <v>1786</v>
      </c>
      <c r="E15" s="1"/>
      <c r="F15" s="1">
        <f t="shared" si="1"/>
        <v>2181</v>
      </c>
      <c r="G15" s="1">
        <v>181</v>
      </c>
      <c r="H15" s="1">
        <v>2000</v>
      </c>
      <c r="I15" s="35">
        <f t="shared" si="2"/>
        <v>111.98208286674132</v>
      </c>
      <c r="J15" s="38">
        <f>H15/H89*100</f>
        <v>0.65773030426603873</v>
      </c>
    </row>
    <row r="16" spans="1:10" ht="13.8" x14ac:dyDescent="0.25">
      <c r="A16" s="13" t="s">
        <v>29</v>
      </c>
      <c r="B16" s="1">
        <f t="shared" si="0"/>
        <v>1630</v>
      </c>
      <c r="C16" s="1">
        <v>233</v>
      </c>
      <c r="D16" s="1">
        <v>1397</v>
      </c>
      <c r="E16" s="1"/>
      <c r="F16" s="1">
        <f t="shared" si="1"/>
        <v>1889</v>
      </c>
      <c r="G16" s="1">
        <v>125</v>
      </c>
      <c r="H16" s="1">
        <v>1764</v>
      </c>
      <c r="I16" s="35">
        <f t="shared" si="2"/>
        <v>126.2705798138869</v>
      </c>
      <c r="J16" s="38">
        <f>H16/H89*100</f>
        <v>0.5801181283626462</v>
      </c>
    </row>
    <row r="17" spans="1:10" ht="13.8" x14ac:dyDescent="0.25">
      <c r="A17" s="13" t="s">
        <v>64</v>
      </c>
      <c r="B17" s="1">
        <f t="shared" si="0"/>
        <v>1668</v>
      </c>
      <c r="C17" s="1">
        <v>45</v>
      </c>
      <c r="D17" s="1">
        <v>1623</v>
      </c>
      <c r="E17" s="1"/>
      <c r="F17" s="1">
        <f t="shared" si="1"/>
        <v>1562</v>
      </c>
      <c r="G17" s="1">
        <v>69</v>
      </c>
      <c r="H17" s="1">
        <v>1493</v>
      </c>
      <c r="I17" s="35">
        <f t="shared" si="2"/>
        <v>91.990141712877389</v>
      </c>
      <c r="J17" s="38">
        <f>H17/H89*100</f>
        <v>0.49099567213459794</v>
      </c>
    </row>
    <row r="18" spans="1:10" ht="13.8" x14ac:dyDescent="0.25">
      <c r="A18" s="13" t="s">
        <v>69</v>
      </c>
      <c r="B18" s="1">
        <f t="shared" si="0"/>
        <v>1665</v>
      </c>
      <c r="C18" s="1">
        <v>205</v>
      </c>
      <c r="D18" s="1">
        <v>1460</v>
      </c>
      <c r="E18" s="1"/>
      <c r="F18" s="1">
        <f t="shared" si="1"/>
        <v>1583</v>
      </c>
      <c r="G18" s="1">
        <v>415</v>
      </c>
      <c r="H18" s="1">
        <v>1168</v>
      </c>
      <c r="I18" s="35">
        <f t="shared" si="2"/>
        <v>80</v>
      </c>
      <c r="J18" s="38">
        <f>H18/H89*100</f>
        <v>0.38411449769136663</v>
      </c>
    </row>
    <row r="19" spans="1:10" ht="13.8" x14ac:dyDescent="0.25">
      <c r="A19" s="13" t="s">
        <v>31</v>
      </c>
      <c r="B19" s="1">
        <f t="shared" si="0"/>
        <v>4537</v>
      </c>
      <c r="C19" s="1">
        <v>3518</v>
      </c>
      <c r="D19" s="1">
        <v>1019</v>
      </c>
      <c r="E19" s="1"/>
      <c r="F19" s="1">
        <f t="shared" si="1"/>
        <v>4857</v>
      </c>
      <c r="G19" s="1">
        <v>3764</v>
      </c>
      <c r="H19" s="1">
        <v>1093</v>
      </c>
      <c r="I19" s="35">
        <f t="shared" si="2"/>
        <v>107.26202158979392</v>
      </c>
      <c r="J19" s="38">
        <f>H19/H89*100</f>
        <v>0.35944961128139019</v>
      </c>
    </row>
    <row r="20" spans="1:10" ht="13.8" x14ac:dyDescent="0.25">
      <c r="A20" s="13" t="s">
        <v>45</v>
      </c>
      <c r="B20" s="1">
        <f t="shared" si="0"/>
        <v>811</v>
      </c>
      <c r="C20" s="1">
        <v>239</v>
      </c>
      <c r="D20" s="1">
        <v>572</v>
      </c>
      <c r="E20" s="1"/>
      <c r="F20" s="1">
        <f t="shared" si="1"/>
        <v>1220</v>
      </c>
      <c r="G20" s="1">
        <v>296</v>
      </c>
      <c r="H20" s="1">
        <v>924</v>
      </c>
      <c r="I20" s="35">
        <f t="shared" si="2"/>
        <v>161.53846153846155</v>
      </c>
      <c r="J20" s="38">
        <f>H20/H89*100</f>
        <v>0.30387140057090989</v>
      </c>
    </row>
    <row r="21" spans="1:10" ht="13.8" x14ac:dyDescent="0.25">
      <c r="A21" s="13" t="s">
        <v>39</v>
      </c>
      <c r="B21" s="1">
        <f t="shared" si="0"/>
        <v>858</v>
      </c>
      <c r="C21" s="1">
        <v>336</v>
      </c>
      <c r="D21" s="1">
        <v>522</v>
      </c>
      <c r="E21" s="1"/>
      <c r="F21" s="1">
        <f t="shared" si="1"/>
        <v>935</v>
      </c>
      <c r="G21" s="1">
        <v>153</v>
      </c>
      <c r="H21" s="1">
        <v>782</v>
      </c>
      <c r="I21" s="35">
        <f t="shared" si="2"/>
        <v>149.80842911877394</v>
      </c>
      <c r="J21" s="38">
        <f>H21/H89*100</f>
        <v>0.25717254896802116</v>
      </c>
    </row>
    <row r="22" spans="1:10" ht="13.8" x14ac:dyDescent="0.25">
      <c r="A22" s="13" t="s">
        <v>66</v>
      </c>
      <c r="B22" s="1">
        <f t="shared" si="0"/>
        <v>2523</v>
      </c>
      <c r="C22" s="1">
        <v>1737</v>
      </c>
      <c r="D22" s="1">
        <v>786</v>
      </c>
      <c r="E22" s="1"/>
      <c r="F22" s="1">
        <f t="shared" si="1"/>
        <v>2299</v>
      </c>
      <c r="G22" s="1">
        <v>1567</v>
      </c>
      <c r="H22" s="1">
        <v>732</v>
      </c>
      <c r="I22" s="35">
        <f t="shared" si="2"/>
        <v>93.129770992366417</v>
      </c>
      <c r="J22" s="38">
        <f>H22/H89*100</f>
        <v>0.24072929136137017</v>
      </c>
    </row>
    <row r="23" spans="1:10" ht="13.8" x14ac:dyDescent="0.25">
      <c r="A23" s="13" t="s">
        <v>71</v>
      </c>
      <c r="B23" s="1">
        <f t="shared" si="0"/>
        <v>881</v>
      </c>
      <c r="C23" s="1">
        <v>57</v>
      </c>
      <c r="D23" s="1">
        <v>824</v>
      </c>
      <c r="E23" s="1"/>
      <c r="F23" s="1">
        <f t="shared" si="1"/>
        <v>765</v>
      </c>
      <c r="G23" s="1">
        <v>112</v>
      </c>
      <c r="H23" s="1">
        <v>653</v>
      </c>
      <c r="I23" s="35">
        <f t="shared" si="2"/>
        <v>79.247572815533985</v>
      </c>
      <c r="J23" s="38">
        <f>H23/H89*100</f>
        <v>0.21474894434286165</v>
      </c>
    </row>
    <row r="24" spans="1:10" ht="13.8" x14ac:dyDescent="0.25">
      <c r="A24" s="13" t="s">
        <v>60</v>
      </c>
      <c r="B24" s="1">
        <f t="shared" si="0"/>
        <v>542</v>
      </c>
      <c r="C24" s="1">
        <v>300</v>
      </c>
      <c r="D24" s="1">
        <v>242</v>
      </c>
      <c r="E24" s="1"/>
      <c r="F24" s="1">
        <f t="shared" si="1"/>
        <v>645</v>
      </c>
      <c r="G24" s="1">
        <v>78</v>
      </c>
      <c r="H24" s="1">
        <v>567</v>
      </c>
      <c r="I24" s="35">
        <f t="shared" si="2"/>
        <v>234.29752066115702</v>
      </c>
      <c r="J24" s="38">
        <f>H24/H89*100</f>
        <v>0.18646654125942197</v>
      </c>
    </row>
    <row r="25" spans="1:10" ht="13.8" x14ac:dyDescent="0.25">
      <c r="A25" s="13" t="s">
        <v>72</v>
      </c>
      <c r="B25" s="1">
        <f t="shared" si="0"/>
        <v>635</v>
      </c>
      <c r="C25" s="1">
        <v>245</v>
      </c>
      <c r="D25" s="1">
        <v>390</v>
      </c>
      <c r="E25" s="1"/>
      <c r="F25" s="1">
        <f t="shared" si="1"/>
        <v>787</v>
      </c>
      <c r="G25" s="1">
        <v>308</v>
      </c>
      <c r="H25" s="1">
        <v>479</v>
      </c>
      <c r="I25" s="35">
        <f t="shared" si="2"/>
        <v>122.82051282051283</v>
      </c>
      <c r="J25" s="38">
        <f>H25/H89*100</f>
        <v>0.15752640787171629</v>
      </c>
    </row>
    <row r="26" spans="1:10" ht="13.8" x14ac:dyDescent="0.25">
      <c r="A26" s="13" t="s">
        <v>110</v>
      </c>
      <c r="B26" s="1">
        <f t="shared" si="0"/>
        <v>169</v>
      </c>
      <c r="C26" s="1"/>
      <c r="D26" s="1">
        <v>169</v>
      </c>
      <c r="E26" s="1"/>
      <c r="F26" s="1">
        <f t="shared" si="1"/>
        <v>372</v>
      </c>
      <c r="G26" s="1"/>
      <c r="H26" s="1">
        <v>372</v>
      </c>
      <c r="I26" s="35">
        <f t="shared" si="2"/>
        <v>220.11834319526628</v>
      </c>
      <c r="J26" s="38">
        <f>H26/H89*100</f>
        <v>0.12233783659348321</v>
      </c>
    </row>
    <row r="27" spans="1:10" ht="13.8" x14ac:dyDescent="0.25">
      <c r="A27" s="13" t="s">
        <v>54</v>
      </c>
      <c r="B27" s="1">
        <f t="shared" si="0"/>
        <v>291</v>
      </c>
      <c r="C27" s="1"/>
      <c r="D27" s="1">
        <v>291</v>
      </c>
      <c r="E27" s="1"/>
      <c r="F27" s="1">
        <f t="shared" si="1"/>
        <v>368</v>
      </c>
      <c r="G27" s="1">
        <v>18</v>
      </c>
      <c r="H27" s="1">
        <v>350</v>
      </c>
      <c r="I27" s="35">
        <f t="shared" si="2"/>
        <v>120.27491408934708</v>
      </c>
      <c r="J27" s="38">
        <f>H27/H89*100</f>
        <v>0.11510280324655679</v>
      </c>
    </row>
    <row r="28" spans="1:10" ht="13.8" x14ac:dyDescent="0.25">
      <c r="A28" s="13" t="s">
        <v>53</v>
      </c>
      <c r="B28" s="1">
        <f t="shared" si="0"/>
        <v>241</v>
      </c>
      <c r="C28" s="1">
        <v>20</v>
      </c>
      <c r="D28" s="1">
        <v>221</v>
      </c>
      <c r="E28" s="1"/>
      <c r="F28" s="1">
        <f t="shared" si="1"/>
        <v>325</v>
      </c>
      <c r="G28" s="1"/>
      <c r="H28" s="1">
        <v>325</v>
      </c>
      <c r="I28" s="35">
        <f t="shared" si="2"/>
        <v>147.05882352941177</v>
      </c>
      <c r="J28" s="38">
        <f>H28/H89*100</f>
        <v>0.10688117444323129</v>
      </c>
    </row>
    <row r="29" spans="1:10" ht="13.8" x14ac:dyDescent="0.25">
      <c r="A29" s="13" t="s">
        <v>42</v>
      </c>
      <c r="B29" s="1">
        <f t="shared" si="0"/>
        <v>399</v>
      </c>
      <c r="C29" s="1"/>
      <c r="D29" s="1">
        <v>399</v>
      </c>
      <c r="E29" s="1"/>
      <c r="F29" s="1">
        <f t="shared" si="1"/>
        <v>289</v>
      </c>
      <c r="G29" s="1"/>
      <c r="H29" s="1">
        <v>289</v>
      </c>
      <c r="I29" s="35">
        <f t="shared" si="2"/>
        <v>72.431077694235597</v>
      </c>
      <c r="J29" s="38">
        <f>H29/H89*100</f>
        <v>9.5042028966442607E-2</v>
      </c>
    </row>
    <row r="30" spans="1:10" ht="13.8" x14ac:dyDescent="0.25">
      <c r="A30" s="13" t="s">
        <v>32</v>
      </c>
      <c r="B30" s="1">
        <f t="shared" si="0"/>
        <v>144</v>
      </c>
      <c r="C30" s="1"/>
      <c r="D30" s="1">
        <v>144</v>
      </c>
      <c r="E30" s="1"/>
      <c r="F30" s="1">
        <f t="shared" si="1"/>
        <v>186</v>
      </c>
      <c r="G30" s="1"/>
      <c r="H30" s="1">
        <v>186</v>
      </c>
      <c r="I30" s="35">
        <f t="shared" si="2"/>
        <v>129.16666666666669</v>
      </c>
      <c r="J30" s="38">
        <f>H30/H89*100</f>
        <v>6.1168918296741606E-2</v>
      </c>
    </row>
    <row r="31" spans="1:10" ht="13.8" x14ac:dyDescent="0.25">
      <c r="A31" s="13" t="s">
        <v>41</v>
      </c>
      <c r="B31" s="1">
        <f t="shared" si="0"/>
        <v>215</v>
      </c>
      <c r="C31" s="1"/>
      <c r="D31" s="1">
        <v>215</v>
      </c>
      <c r="E31" s="1"/>
      <c r="F31" s="1">
        <f t="shared" si="1"/>
        <v>218</v>
      </c>
      <c r="G31" s="1">
        <v>41</v>
      </c>
      <c r="H31" s="1">
        <v>177</v>
      </c>
      <c r="I31" s="35">
        <f t="shared" si="2"/>
        <v>82.325581395348834</v>
      </c>
      <c r="J31" s="38">
        <f>H31/H89*100</f>
        <v>5.8209131927544427E-2</v>
      </c>
    </row>
    <row r="32" spans="1:10" ht="13.8" x14ac:dyDescent="0.25">
      <c r="A32" s="13" t="s">
        <v>34</v>
      </c>
      <c r="B32" s="1">
        <f t="shared" si="0"/>
        <v>241</v>
      </c>
      <c r="C32" s="1">
        <v>150</v>
      </c>
      <c r="D32" s="1">
        <v>91</v>
      </c>
      <c r="E32" s="1"/>
      <c r="F32" s="1">
        <f t="shared" si="1"/>
        <v>187</v>
      </c>
      <c r="G32" s="1">
        <v>38</v>
      </c>
      <c r="H32" s="1">
        <v>149</v>
      </c>
      <c r="I32" s="35">
        <f t="shared" si="2"/>
        <v>163.73626373626374</v>
      </c>
      <c r="J32" s="38">
        <f>H32/H89*100</f>
        <v>4.9000907667819886E-2</v>
      </c>
    </row>
    <row r="33" spans="1:10" ht="13.8" x14ac:dyDescent="0.25">
      <c r="A33" s="13" t="s">
        <v>56</v>
      </c>
      <c r="B33" s="1">
        <f t="shared" si="0"/>
        <v>212</v>
      </c>
      <c r="C33" s="1"/>
      <c r="D33" s="1">
        <v>212</v>
      </c>
      <c r="E33" s="1"/>
      <c r="F33" s="1">
        <f t="shared" si="1"/>
        <v>182</v>
      </c>
      <c r="G33" s="1">
        <v>39</v>
      </c>
      <c r="H33" s="1">
        <v>143</v>
      </c>
      <c r="I33" s="35">
        <f t="shared" si="2"/>
        <v>67.452830188679243</v>
      </c>
      <c r="J33" s="38">
        <f>H33/H89*100</f>
        <v>4.7027716755021771E-2</v>
      </c>
    </row>
    <row r="34" spans="1:10" ht="13.8" x14ac:dyDescent="0.25">
      <c r="A34" s="13" t="s">
        <v>27</v>
      </c>
      <c r="B34" s="1">
        <f t="shared" si="0"/>
        <v>347</v>
      </c>
      <c r="C34" s="1">
        <v>88</v>
      </c>
      <c r="D34" s="1">
        <v>259</v>
      </c>
      <c r="E34" s="1"/>
      <c r="F34" s="1">
        <f t="shared" si="1"/>
        <v>202</v>
      </c>
      <c r="G34" s="1">
        <v>61</v>
      </c>
      <c r="H34" s="1">
        <v>141</v>
      </c>
      <c r="I34" s="35">
        <f t="shared" si="2"/>
        <v>54.440154440154444</v>
      </c>
      <c r="J34" s="38">
        <f>H34/H89*100</f>
        <v>4.6369986450755733E-2</v>
      </c>
    </row>
    <row r="35" spans="1:10" ht="13.8" x14ac:dyDescent="0.25">
      <c r="A35" s="13" t="s">
        <v>111</v>
      </c>
      <c r="B35" s="1">
        <f t="shared" si="0"/>
        <v>66</v>
      </c>
      <c r="C35" s="1"/>
      <c r="D35" s="1">
        <v>66</v>
      </c>
      <c r="E35" s="1"/>
      <c r="F35" s="1">
        <f t="shared" ref="F35:F53" si="3">SUM(G35:H35)</f>
        <v>108</v>
      </c>
      <c r="G35" s="1"/>
      <c r="H35" s="1">
        <v>108</v>
      </c>
      <c r="I35" s="35">
        <f t="shared" si="2"/>
        <v>163.63636363636365</v>
      </c>
      <c r="J35" s="38">
        <f>H35/H89*100</f>
        <v>3.5517436430366096E-2</v>
      </c>
    </row>
    <row r="36" spans="1:10" ht="13.8" x14ac:dyDescent="0.25">
      <c r="A36" s="13" t="s">
        <v>43</v>
      </c>
      <c r="B36" s="1">
        <f t="shared" si="0"/>
        <v>141</v>
      </c>
      <c r="C36" s="1">
        <v>7</v>
      </c>
      <c r="D36" s="1">
        <v>134</v>
      </c>
      <c r="E36" s="1"/>
      <c r="F36" s="1">
        <f t="shared" si="3"/>
        <v>124</v>
      </c>
      <c r="G36" s="1">
        <v>22</v>
      </c>
      <c r="H36" s="1">
        <v>102</v>
      </c>
      <c r="I36" s="35">
        <f t="shared" si="2"/>
        <v>76.119402985074629</v>
      </c>
      <c r="J36" s="38">
        <f>H36/H89*100</f>
        <v>3.3544245517567982E-2</v>
      </c>
    </row>
    <row r="37" spans="1:10" ht="13.8" x14ac:dyDescent="0.25">
      <c r="A37" s="13" t="s">
        <v>70</v>
      </c>
      <c r="B37" s="1">
        <f t="shared" si="0"/>
        <v>62</v>
      </c>
      <c r="C37" s="1"/>
      <c r="D37" s="1">
        <v>62</v>
      </c>
      <c r="E37" s="1"/>
      <c r="F37" s="1">
        <f t="shared" si="3"/>
        <v>102</v>
      </c>
      <c r="G37" s="1">
        <v>6</v>
      </c>
      <c r="H37" s="1">
        <v>96</v>
      </c>
      <c r="I37" s="35">
        <f t="shared" si="2"/>
        <v>154.83870967741936</v>
      </c>
      <c r="J37" s="38">
        <f>H37/H89*100</f>
        <v>3.157105460476986E-2</v>
      </c>
    </row>
    <row r="38" spans="1:10" ht="13.8" x14ac:dyDescent="0.25">
      <c r="A38" s="13" t="s">
        <v>33</v>
      </c>
      <c r="B38" s="1">
        <f t="shared" si="0"/>
        <v>69</v>
      </c>
      <c r="C38" s="1"/>
      <c r="D38" s="1">
        <v>69</v>
      </c>
      <c r="E38" s="1"/>
      <c r="F38" s="1">
        <f t="shared" si="3"/>
        <v>95</v>
      </c>
      <c r="G38" s="1"/>
      <c r="H38" s="1">
        <v>95</v>
      </c>
      <c r="I38" s="35">
        <f t="shared" si="2"/>
        <v>137.68115942028984</v>
      </c>
      <c r="J38" s="38">
        <f>H38/H89*100</f>
        <v>3.1242189452636841E-2</v>
      </c>
    </row>
    <row r="39" spans="1:10" ht="13.8" x14ac:dyDescent="0.25">
      <c r="A39" s="13" t="s">
        <v>57</v>
      </c>
      <c r="B39" s="1">
        <f t="shared" si="0"/>
        <v>388</v>
      </c>
      <c r="C39" s="1">
        <v>328</v>
      </c>
      <c r="D39" s="1">
        <v>60</v>
      </c>
      <c r="E39" s="1"/>
      <c r="F39" s="1">
        <f t="shared" si="3"/>
        <v>555</v>
      </c>
      <c r="G39" s="1">
        <v>466</v>
      </c>
      <c r="H39" s="1">
        <v>89</v>
      </c>
      <c r="I39" s="35">
        <f t="shared" si="2"/>
        <v>148.33333333333334</v>
      </c>
      <c r="J39" s="38">
        <f>H39/H89*100</f>
        <v>2.9268998539838723E-2</v>
      </c>
    </row>
    <row r="40" spans="1:10" ht="13.8" x14ac:dyDescent="0.25">
      <c r="A40" s="13" t="s">
        <v>30</v>
      </c>
      <c r="B40" s="1">
        <f t="shared" si="0"/>
        <v>46</v>
      </c>
      <c r="C40" s="1">
        <v>14</v>
      </c>
      <c r="D40" s="1">
        <v>32</v>
      </c>
      <c r="E40" s="1"/>
      <c r="F40" s="1">
        <f t="shared" si="3"/>
        <v>78</v>
      </c>
      <c r="G40" s="1"/>
      <c r="H40" s="1">
        <v>78</v>
      </c>
      <c r="I40" s="35">
        <f t="shared" si="2"/>
        <v>243.75</v>
      </c>
      <c r="J40" s="38">
        <f>H40/H89*100</f>
        <v>2.5651481866375513E-2</v>
      </c>
    </row>
    <row r="41" spans="1:10" ht="13.8" x14ac:dyDescent="0.25">
      <c r="A41" s="13" t="s">
        <v>63</v>
      </c>
      <c r="B41" s="1">
        <f t="shared" si="0"/>
        <v>38</v>
      </c>
      <c r="C41" s="1">
        <v>10</v>
      </c>
      <c r="D41" s="1">
        <v>28</v>
      </c>
      <c r="E41" s="1"/>
      <c r="F41" s="1">
        <f t="shared" si="3"/>
        <v>67</v>
      </c>
      <c r="G41" s="1">
        <v>4</v>
      </c>
      <c r="H41" s="1">
        <v>63</v>
      </c>
      <c r="I41" s="35">
        <f t="shared" si="2"/>
        <v>225</v>
      </c>
      <c r="J41" s="38">
        <f>H41/H89*100</f>
        <v>2.071850458438022E-2</v>
      </c>
    </row>
    <row r="42" spans="1:10" ht="13.8" x14ac:dyDescent="0.25">
      <c r="A42" s="13" t="s">
        <v>47</v>
      </c>
      <c r="B42" s="1">
        <f t="shared" si="0"/>
        <v>48</v>
      </c>
      <c r="C42" s="1">
        <v>16</v>
      </c>
      <c r="D42" s="1">
        <v>32</v>
      </c>
      <c r="E42" s="1"/>
      <c r="F42" s="1">
        <f t="shared" si="3"/>
        <v>58</v>
      </c>
      <c r="G42" s="1"/>
      <c r="H42" s="1">
        <v>58</v>
      </c>
      <c r="I42" s="35">
        <f t="shared" si="2"/>
        <v>181.25</v>
      </c>
      <c r="J42" s="38">
        <f>H42/H89*100</f>
        <v>1.9074178823715125E-2</v>
      </c>
    </row>
    <row r="43" spans="1:10" ht="13.8" x14ac:dyDescent="0.25">
      <c r="A43" s="13" t="s">
        <v>75</v>
      </c>
      <c r="B43" s="1">
        <f t="shared" si="0"/>
        <v>1</v>
      </c>
      <c r="C43" s="1"/>
      <c r="D43" s="1">
        <v>1</v>
      </c>
      <c r="E43" s="1"/>
      <c r="F43" s="1">
        <f t="shared" si="3"/>
        <v>58</v>
      </c>
      <c r="G43" s="1"/>
      <c r="H43" s="1">
        <v>58</v>
      </c>
      <c r="I43" s="35">
        <f t="shared" si="2"/>
        <v>5800</v>
      </c>
      <c r="J43" s="38">
        <f>H43/H89*100</f>
        <v>1.9074178823715125E-2</v>
      </c>
    </row>
    <row r="44" spans="1:10" ht="13.8" x14ac:dyDescent="0.25">
      <c r="A44" s="13" t="s">
        <v>143</v>
      </c>
      <c r="B44" s="1"/>
      <c r="C44" s="1"/>
      <c r="D44" s="1"/>
      <c r="E44" s="1"/>
      <c r="F44" s="1">
        <f t="shared" si="3"/>
        <v>54</v>
      </c>
      <c r="G44" s="1"/>
      <c r="H44" s="1">
        <v>54</v>
      </c>
      <c r="I44" s="35"/>
      <c r="J44" s="38">
        <f>H44/H89*100</f>
        <v>1.7758718215183048E-2</v>
      </c>
    </row>
    <row r="45" spans="1:10" ht="13.8" x14ac:dyDescent="0.25">
      <c r="A45" s="13" t="s">
        <v>98</v>
      </c>
      <c r="B45" s="1">
        <f t="shared" ref="B45:B53" si="4">SUM(C45:D45)</f>
        <v>0</v>
      </c>
      <c r="C45" s="1"/>
      <c r="D45" s="1"/>
      <c r="E45" s="1"/>
      <c r="F45" s="1">
        <f t="shared" si="3"/>
        <v>45</v>
      </c>
      <c r="G45" s="1"/>
      <c r="H45" s="1">
        <v>45</v>
      </c>
      <c r="I45" s="35"/>
      <c r="J45" s="38">
        <f>H45/H89*100</f>
        <v>1.4798931845985873E-2</v>
      </c>
    </row>
    <row r="46" spans="1:10" ht="13.8" x14ac:dyDescent="0.25">
      <c r="A46" s="13" t="s">
        <v>51</v>
      </c>
      <c r="B46" s="1">
        <f t="shared" si="4"/>
        <v>24</v>
      </c>
      <c r="C46" s="1"/>
      <c r="D46" s="1">
        <v>24</v>
      </c>
      <c r="E46" s="1"/>
      <c r="F46" s="1">
        <f t="shared" si="3"/>
        <v>76</v>
      </c>
      <c r="G46" s="1">
        <v>32</v>
      </c>
      <c r="H46" s="1">
        <v>44</v>
      </c>
      <c r="I46" s="35">
        <f t="shared" ref="I46:I53" si="5">H46/D46*100</f>
        <v>183.33333333333331</v>
      </c>
      <c r="J46" s="38">
        <f>H46/H89*100</f>
        <v>1.4470066693852852E-2</v>
      </c>
    </row>
    <row r="47" spans="1:10" ht="13.8" x14ac:dyDescent="0.25">
      <c r="A47" s="13" t="s">
        <v>25</v>
      </c>
      <c r="B47" s="1">
        <f t="shared" si="4"/>
        <v>125</v>
      </c>
      <c r="C47" s="1">
        <v>1</v>
      </c>
      <c r="D47" s="1">
        <v>124</v>
      </c>
      <c r="E47" s="1"/>
      <c r="F47" s="1">
        <f t="shared" si="3"/>
        <v>42</v>
      </c>
      <c r="G47" s="1"/>
      <c r="H47" s="1">
        <v>42</v>
      </c>
      <c r="I47" s="35">
        <f t="shared" si="5"/>
        <v>33.87096774193548</v>
      </c>
      <c r="J47" s="38">
        <f>H47/H89*100</f>
        <v>1.3812336389586814E-2</v>
      </c>
    </row>
    <row r="48" spans="1:10" ht="13.8" x14ac:dyDescent="0.25">
      <c r="A48" s="13" t="s">
        <v>112</v>
      </c>
      <c r="B48" s="1">
        <f t="shared" si="4"/>
        <v>132</v>
      </c>
      <c r="C48" s="1"/>
      <c r="D48" s="1">
        <v>132</v>
      </c>
      <c r="E48" s="1"/>
      <c r="F48" s="1">
        <f t="shared" si="3"/>
        <v>37</v>
      </c>
      <c r="G48" s="1"/>
      <c r="H48" s="1">
        <v>37</v>
      </c>
      <c r="I48" s="35">
        <f t="shared" si="5"/>
        <v>28.030303030303028</v>
      </c>
      <c r="J48" s="38">
        <f>H48/H89*100</f>
        <v>1.2168010628921717E-2</v>
      </c>
    </row>
    <row r="49" spans="1:10" ht="13.8" x14ac:dyDescent="0.25">
      <c r="A49" s="13" t="s">
        <v>36</v>
      </c>
      <c r="B49" s="1">
        <f t="shared" si="4"/>
        <v>69</v>
      </c>
      <c r="C49" s="1"/>
      <c r="D49" s="1">
        <v>69</v>
      </c>
      <c r="E49" s="1"/>
      <c r="F49" s="1">
        <f t="shared" si="3"/>
        <v>36</v>
      </c>
      <c r="G49" s="1"/>
      <c r="H49" s="1">
        <v>36</v>
      </c>
      <c r="I49" s="35">
        <f t="shared" si="5"/>
        <v>52.173913043478258</v>
      </c>
      <c r="J49" s="38">
        <f>H49/H89*100</f>
        <v>1.1839145476788698E-2</v>
      </c>
    </row>
    <row r="50" spans="1:10" ht="13.8" x14ac:dyDescent="0.25">
      <c r="A50" s="13" t="s">
        <v>107</v>
      </c>
      <c r="B50" s="1">
        <f t="shared" si="4"/>
        <v>37</v>
      </c>
      <c r="C50" s="1"/>
      <c r="D50" s="1">
        <v>37</v>
      </c>
      <c r="E50" s="1"/>
      <c r="F50" s="1">
        <f t="shared" si="3"/>
        <v>36</v>
      </c>
      <c r="G50" s="1"/>
      <c r="H50" s="1">
        <v>36</v>
      </c>
      <c r="I50" s="35">
        <f t="shared" si="5"/>
        <v>97.297297297297305</v>
      </c>
      <c r="J50" s="38">
        <f>H50/H89*100</f>
        <v>1.1839145476788698E-2</v>
      </c>
    </row>
    <row r="51" spans="1:10" ht="13.8" x14ac:dyDescent="0.25">
      <c r="A51" s="13" t="s">
        <v>50</v>
      </c>
      <c r="B51" s="1">
        <f t="shared" si="4"/>
        <v>24</v>
      </c>
      <c r="C51" s="1"/>
      <c r="D51" s="1">
        <v>24</v>
      </c>
      <c r="E51" s="1"/>
      <c r="F51" s="1">
        <f t="shared" si="3"/>
        <v>36</v>
      </c>
      <c r="G51" s="1">
        <v>4</v>
      </c>
      <c r="H51" s="1">
        <v>32</v>
      </c>
      <c r="I51" s="35">
        <f t="shared" si="5"/>
        <v>133.33333333333331</v>
      </c>
      <c r="J51" s="38">
        <f>H51/H89*100</f>
        <v>1.0523684868256621E-2</v>
      </c>
    </row>
    <row r="52" spans="1:10" ht="13.8" x14ac:dyDescent="0.25">
      <c r="A52" s="13" t="s">
        <v>113</v>
      </c>
      <c r="B52" s="1">
        <f t="shared" si="4"/>
        <v>31</v>
      </c>
      <c r="C52" s="1"/>
      <c r="D52" s="1">
        <v>31</v>
      </c>
      <c r="E52" s="1"/>
      <c r="F52" s="1">
        <f t="shared" si="3"/>
        <v>24</v>
      </c>
      <c r="G52" s="1"/>
      <c r="H52" s="1">
        <v>24</v>
      </c>
      <c r="I52" s="35">
        <f t="shared" si="5"/>
        <v>77.41935483870968</v>
      </c>
      <c r="J52" s="38">
        <f>H52/H89*100</f>
        <v>7.8927636511924651E-3</v>
      </c>
    </row>
    <row r="53" spans="1:10" ht="13.8" x14ac:dyDescent="0.25">
      <c r="A53" s="13" t="s">
        <v>102</v>
      </c>
      <c r="B53" s="1">
        <f t="shared" si="4"/>
        <v>30</v>
      </c>
      <c r="C53" s="1"/>
      <c r="D53" s="1">
        <v>30</v>
      </c>
      <c r="E53" s="1"/>
      <c r="F53" s="1">
        <f t="shared" si="3"/>
        <v>23</v>
      </c>
      <c r="G53" s="1"/>
      <c r="H53" s="1">
        <v>23</v>
      </c>
      <c r="I53" s="35">
        <f t="shared" si="5"/>
        <v>76.666666666666671</v>
      </c>
      <c r="J53" s="38">
        <f>H53/H89*100</f>
        <v>7.563898499059446E-3</v>
      </c>
    </row>
    <row r="54" spans="1:10" ht="13.8" x14ac:dyDescent="0.25">
      <c r="A54" s="13" t="s">
        <v>120</v>
      </c>
      <c r="B54" s="1"/>
      <c r="C54" s="1"/>
      <c r="D54" s="1">
        <v>75</v>
      </c>
      <c r="E54" s="1"/>
      <c r="F54" s="1"/>
      <c r="G54" s="1"/>
      <c r="H54" s="1">
        <v>20</v>
      </c>
      <c r="I54" s="35"/>
      <c r="J54" s="38">
        <f>H54/H89*100</f>
        <v>6.577303042660387E-3</v>
      </c>
    </row>
    <row r="55" spans="1:10" ht="13.8" x14ac:dyDescent="0.25">
      <c r="A55" s="13" t="s">
        <v>55</v>
      </c>
      <c r="B55" s="1">
        <f>SUM(C55:D55)</f>
        <v>33</v>
      </c>
      <c r="C55" s="1">
        <v>1</v>
      </c>
      <c r="D55" s="1">
        <v>32</v>
      </c>
      <c r="E55" s="1"/>
      <c r="F55" s="1">
        <f>SUM(G55:H55)</f>
        <v>19</v>
      </c>
      <c r="G55" s="1"/>
      <c r="H55" s="1">
        <v>19</v>
      </c>
      <c r="I55" s="35"/>
      <c r="J55" s="38">
        <f>H55/H89*100</f>
        <v>6.2484378905273688E-3</v>
      </c>
    </row>
    <row r="56" spans="1:10" ht="13.8" x14ac:dyDescent="0.25">
      <c r="A56" s="13" t="s">
        <v>138</v>
      </c>
      <c r="B56" s="1"/>
      <c r="C56" s="1"/>
      <c r="D56" s="1">
        <v>10</v>
      </c>
      <c r="E56" s="1"/>
      <c r="F56" s="1"/>
      <c r="G56" s="1"/>
      <c r="H56" s="1">
        <v>14</v>
      </c>
      <c r="I56" s="35">
        <f>H56/D56*100</f>
        <v>140</v>
      </c>
      <c r="J56" s="38">
        <f>H56/H89*100</f>
        <v>4.6041121298622716E-3</v>
      </c>
    </row>
    <row r="57" spans="1:10" ht="13.8" x14ac:dyDescent="0.25">
      <c r="A57" s="13" t="s">
        <v>100</v>
      </c>
      <c r="B57" s="1">
        <f>SUM(C57:D57)</f>
        <v>14</v>
      </c>
      <c r="C57" s="1"/>
      <c r="D57" s="1">
        <v>14</v>
      </c>
      <c r="E57" s="1"/>
      <c r="F57" s="1">
        <f>SUM(G57:H57)</f>
        <v>13</v>
      </c>
      <c r="G57" s="1"/>
      <c r="H57" s="1">
        <v>13</v>
      </c>
      <c r="I57" s="35">
        <f>H57/D57*100</f>
        <v>92.857142857142861</v>
      </c>
      <c r="J57" s="38">
        <f>H57/H89*100</f>
        <v>4.2752469777292516E-3</v>
      </c>
    </row>
    <row r="58" spans="1:10" ht="13.8" x14ac:dyDescent="0.25">
      <c r="A58" s="13" t="s">
        <v>105</v>
      </c>
      <c r="B58" s="1">
        <f>SUM(C58:D58)</f>
        <v>27</v>
      </c>
      <c r="C58" s="1">
        <v>20</v>
      </c>
      <c r="D58" s="1">
        <v>7</v>
      </c>
      <c r="E58" s="1"/>
      <c r="F58" s="1">
        <f>SUM(G58:H58)</f>
        <v>48</v>
      </c>
      <c r="G58" s="1">
        <v>36</v>
      </c>
      <c r="H58" s="1">
        <v>12</v>
      </c>
      <c r="I58" s="35">
        <f>H58/D58*100</f>
        <v>171.42857142857142</v>
      </c>
      <c r="J58" s="38">
        <f>H58/H89*100</f>
        <v>3.9463818255962325E-3</v>
      </c>
    </row>
    <row r="59" spans="1:10" ht="13.8" x14ac:dyDescent="0.25">
      <c r="A59" s="13" t="s">
        <v>101</v>
      </c>
      <c r="B59" s="1">
        <f>SUM(C59:D59)</f>
        <v>0</v>
      </c>
      <c r="C59" s="1"/>
      <c r="D59" s="1"/>
      <c r="E59" s="1"/>
      <c r="F59" s="1">
        <f>SUM(G59:H59)</f>
        <v>12</v>
      </c>
      <c r="G59" s="1"/>
      <c r="H59" s="1">
        <v>12</v>
      </c>
      <c r="I59" s="35"/>
      <c r="J59" s="38">
        <f>H59/H89*100</f>
        <v>3.9463818255962325E-3</v>
      </c>
    </row>
    <row r="60" spans="1:10" ht="13.8" x14ac:dyDescent="0.25">
      <c r="A60" s="13" t="s">
        <v>118</v>
      </c>
      <c r="B60" s="1">
        <f>SUM(C60:D60)</f>
        <v>0</v>
      </c>
      <c r="C60" s="1"/>
      <c r="D60" s="1"/>
      <c r="E60" s="1"/>
      <c r="F60" s="1">
        <f>SUM(G60:H60)</f>
        <v>11</v>
      </c>
      <c r="G60" s="1"/>
      <c r="H60" s="1">
        <v>11</v>
      </c>
      <c r="I60" s="35"/>
      <c r="J60" s="38">
        <f>H60/H89*100</f>
        <v>3.617516673463213E-3</v>
      </c>
    </row>
    <row r="61" spans="1:10" ht="13.8" x14ac:dyDescent="0.25">
      <c r="A61" s="13" t="s">
        <v>142</v>
      </c>
      <c r="B61" s="1"/>
      <c r="C61" s="1"/>
      <c r="D61" s="1"/>
      <c r="E61" s="1"/>
      <c r="F61" s="1"/>
      <c r="G61" s="1"/>
      <c r="H61" s="1">
        <v>10</v>
      </c>
      <c r="I61" s="35"/>
      <c r="J61" s="38">
        <f>H61/H89*100</f>
        <v>3.2886515213301935E-3</v>
      </c>
    </row>
    <row r="62" spans="1:10" ht="13.8" x14ac:dyDescent="0.25">
      <c r="A62" s="13" t="s">
        <v>119</v>
      </c>
      <c r="B62" s="1">
        <f>SUM(C62:D62)</f>
        <v>2</v>
      </c>
      <c r="C62" s="1"/>
      <c r="D62" s="1">
        <v>2</v>
      </c>
      <c r="E62" s="1"/>
      <c r="F62" s="1">
        <f>SUM(G62:H62)</f>
        <v>10</v>
      </c>
      <c r="G62" s="1"/>
      <c r="H62" s="1">
        <v>10</v>
      </c>
      <c r="I62" s="35">
        <f>H62/D62*100</f>
        <v>500</v>
      </c>
      <c r="J62" s="38">
        <f>H62/H89*100</f>
        <v>3.2886515213301935E-3</v>
      </c>
    </row>
    <row r="63" spans="1:10" ht="13.8" x14ac:dyDescent="0.25">
      <c r="A63" s="13" t="s">
        <v>26</v>
      </c>
      <c r="B63" s="1">
        <f>SUM(C63:D63)</f>
        <v>4</v>
      </c>
      <c r="C63" s="1"/>
      <c r="D63" s="1">
        <v>4</v>
      </c>
      <c r="E63" s="1"/>
      <c r="F63" s="1">
        <f>SUM(G63:H63)</f>
        <v>9</v>
      </c>
      <c r="G63" s="1"/>
      <c r="H63" s="1">
        <v>9</v>
      </c>
      <c r="I63" s="35">
        <f>H63/D63*100</f>
        <v>225</v>
      </c>
      <c r="J63" s="38">
        <f>H63/H89*100</f>
        <v>2.9597863691971744E-3</v>
      </c>
    </row>
    <row r="64" spans="1:10" ht="13.8" x14ac:dyDescent="0.25">
      <c r="A64" s="13" t="s">
        <v>115</v>
      </c>
      <c r="B64" s="1"/>
      <c r="C64" s="1"/>
      <c r="D64" s="1"/>
      <c r="E64" s="1"/>
      <c r="F64" s="1"/>
      <c r="G64" s="1"/>
      <c r="H64" s="1">
        <v>8</v>
      </c>
      <c r="I64" s="35"/>
      <c r="J64" s="38">
        <f>H64/H89*100</f>
        <v>2.6309212170641553E-3</v>
      </c>
    </row>
    <row r="65" spans="1:10" ht="13.8" x14ac:dyDescent="0.25">
      <c r="A65" s="13" t="s">
        <v>121</v>
      </c>
      <c r="B65" s="1">
        <f t="shared" ref="B65:B78" si="6">SUM(C65:D65)</f>
        <v>16</v>
      </c>
      <c r="C65" s="1"/>
      <c r="D65" s="1">
        <v>16</v>
      </c>
      <c r="E65" s="1"/>
      <c r="F65" s="1">
        <f t="shared" ref="F65:F78" si="7">SUM(G65:H65)</f>
        <v>8</v>
      </c>
      <c r="G65" s="1"/>
      <c r="H65" s="1">
        <v>8</v>
      </c>
      <c r="I65" s="35">
        <f>H65/D65*100</f>
        <v>50</v>
      </c>
      <c r="J65" s="38">
        <f>H65/H89*100</f>
        <v>2.6309212170641553E-3</v>
      </c>
    </row>
    <row r="66" spans="1:10" ht="13.8" x14ac:dyDescent="0.25">
      <c r="A66" s="13" t="s">
        <v>76</v>
      </c>
      <c r="B66" s="1">
        <f t="shared" si="6"/>
        <v>3</v>
      </c>
      <c r="C66" s="1"/>
      <c r="D66" s="1">
        <v>3</v>
      </c>
      <c r="E66" s="1"/>
      <c r="F66" s="1">
        <f t="shared" si="7"/>
        <v>7</v>
      </c>
      <c r="G66" s="1"/>
      <c r="H66" s="1">
        <v>7</v>
      </c>
      <c r="I66" s="35"/>
      <c r="J66" s="38">
        <f>H66/H89*100</f>
        <v>2.3020560649311358E-3</v>
      </c>
    </row>
    <row r="67" spans="1:10" ht="13.8" x14ac:dyDescent="0.25">
      <c r="A67" s="13" t="s">
        <v>106</v>
      </c>
      <c r="B67" s="1">
        <f t="shared" si="6"/>
        <v>2</v>
      </c>
      <c r="C67" s="1"/>
      <c r="D67" s="1">
        <v>2</v>
      </c>
      <c r="E67" s="1"/>
      <c r="F67" s="1">
        <f t="shared" si="7"/>
        <v>7</v>
      </c>
      <c r="G67" s="1"/>
      <c r="H67" s="1">
        <v>7</v>
      </c>
      <c r="I67" s="35">
        <f>H67/D67*100</f>
        <v>350</v>
      </c>
      <c r="J67" s="38">
        <f>H67/H89*100</f>
        <v>2.3020560649311358E-3</v>
      </c>
    </row>
    <row r="68" spans="1:10" ht="13.8" x14ac:dyDescent="0.25">
      <c r="A68" s="13" t="s">
        <v>108</v>
      </c>
      <c r="B68" s="1">
        <f t="shared" si="6"/>
        <v>23</v>
      </c>
      <c r="C68" s="1"/>
      <c r="D68" s="1">
        <v>23</v>
      </c>
      <c r="E68" s="1"/>
      <c r="F68" s="1">
        <f t="shared" si="7"/>
        <v>7</v>
      </c>
      <c r="G68" s="1"/>
      <c r="H68" s="1">
        <v>7</v>
      </c>
      <c r="I68" s="35">
        <f>H68/D68*100</f>
        <v>30.434782608695656</v>
      </c>
      <c r="J68" s="38">
        <f>H68/H89*100</f>
        <v>2.3020560649311358E-3</v>
      </c>
    </row>
    <row r="69" spans="1:10" ht="13.8" x14ac:dyDescent="0.25">
      <c r="A69" s="13" t="s">
        <v>136</v>
      </c>
      <c r="B69" s="1">
        <f t="shared" si="6"/>
        <v>6</v>
      </c>
      <c r="C69" s="1"/>
      <c r="D69" s="1">
        <v>6</v>
      </c>
      <c r="E69" s="1"/>
      <c r="F69" s="1">
        <f t="shared" si="7"/>
        <v>7</v>
      </c>
      <c r="G69" s="1"/>
      <c r="H69" s="1">
        <v>7</v>
      </c>
      <c r="I69" s="35"/>
      <c r="J69" s="38">
        <f>H69/H89*100</f>
        <v>2.3020560649311358E-3</v>
      </c>
    </row>
    <row r="70" spans="1:10" ht="13.8" x14ac:dyDescent="0.25">
      <c r="A70" s="13" t="s">
        <v>46</v>
      </c>
      <c r="B70" s="1">
        <f t="shared" si="6"/>
        <v>21</v>
      </c>
      <c r="C70" s="1"/>
      <c r="D70" s="1">
        <v>21</v>
      </c>
      <c r="E70" s="1"/>
      <c r="F70" s="1">
        <f t="shared" si="7"/>
        <v>6</v>
      </c>
      <c r="G70" s="1"/>
      <c r="H70" s="1">
        <v>6</v>
      </c>
      <c r="I70" s="35">
        <f>H70/D70*100</f>
        <v>28.571428571428569</v>
      </c>
      <c r="J70" s="38">
        <f>H70/H89*100</f>
        <v>1.9731909127981163E-3</v>
      </c>
    </row>
    <row r="71" spans="1:10" ht="13.8" x14ac:dyDescent="0.25">
      <c r="A71" s="13" t="s">
        <v>74</v>
      </c>
      <c r="B71" s="1">
        <f t="shared" si="6"/>
        <v>11</v>
      </c>
      <c r="C71" s="1">
        <v>3</v>
      </c>
      <c r="D71" s="1">
        <v>8</v>
      </c>
      <c r="E71" s="1"/>
      <c r="F71" s="1">
        <f t="shared" si="7"/>
        <v>6</v>
      </c>
      <c r="G71" s="1"/>
      <c r="H71" s="1">
        <v>6</v>
      </c>
      <c r="I71" s="35">
        <f>H71/D71*100</f>
        <v>75</v>
      </c>
      <c r="J71" s="38">
        <f>H71/H89*100</f>
        <v>1.9731909127981163E-3</v>
      </c>
    </row>
    <row r="72" spans="1:10" ht="13.8" x14ac:dyDescent="0.25">
      <c r="A72" s="13" t="s">
        <v>61</v>
      </c>
      <c r="B72" s="1">
        <f t="shared" si="6"/>
        <v>12</v>
      </c>
      <c r="C72" s="1"/>
      <c r="D72" s="1">
        <v>12</v>
      </c>
      <c r="E72" s="1"/>
      <c r="F72" s="1">
        <f t="shared" si="7"/>
        <v>15</v>
      </c>
      <c r="G72" s="1">
        <v>10</v>
      </c>
      <c r="H72" s="1">
        <v>5</v>
      </c>
      <c r="I72" s="35"/>
      <c r="J72" s="38">
        <f>H72/H89*100</f>
        <v>1.6443257606650967E-3</v>
      </c>
    </row>
    <row r="73" spans="1:10" ht="13.8" x14ac:dyDescent="0.25">
      <c r="A73" s="13" t="s">
        <v>109</v>
      </c>
      <c r="B73" s="1">
        <f t="shared" si="6"/>
        <v>115</v>
      </c>
      <c r="C73" s="1">
        <v>84</v>
      </c>
      <c r="D73" s="1">
        <v>31</v>
      </c>
      <c r="E73" s="1"/>
      <c r="F73" s="1">
        <f t="shared" si="7"/>
        <v>4</v>
      </c>
      <c r="G73" s="1"/>
      <c r="H73" s="1">
        <v>4</v>
      </c>
      <c r="I73" s="35">
        <f>H73/D73*100</f>
        <v>12.903225806451612</v>
      </c>
      <c r="J73" s="38">
        <f>H73/H89*100</f>
        <v>1.3154606085320777E-3</v>
      </c>
    </row>
    <row r="74" spans="1:10" ht="13.8" x14ac:dyDescent="0.25">
      <c r="A74" s="13" t="s">
        <v>131</v>
      </c>
      <c r="B74" s="1">
        <f t="shared" si="6"/>
        <v>15</v>
      </c>
      <c r="C74" s="1"/>
      <c r="D74" s="1">
        <v>15</v>
      </c>
      <c r="E74" s="1"/>
      <c r="F74" s="1">
        <f t="shared" si="7"/>
        <v>0</v>
      </c>
      <c r="G74" s="1"/>
      <c r="H74" s="1"/>
      <c r="I74" s="35">
        <f>H74/D74*100</f>
        <v>0</v>
      </c>
      <c r="J74" s="38">
        <f>H74/H89*100</f>
        <v>0</v>
      </c>
    </row>
    <row r="75" spans="1:10" ht="13.8" x14ac:dyDescent="0.25">
      <c r="A75" s="13" t="s">
        <v>132</v>
      </c>
      <c r="B75" s="1">
        <f t="shared" si="6"/>
        <v>14</v>
      </c>
      <c r="C75" s="1"/>
      <c r="D75" s="1">
        <v>14</v>
      </c>
      <c r="E75" s="1"/>
      <c r="F75" s="1">
        <f t="shared" si="7"/>
        <v>0</v>
      </c>
      <c r="G75" s="1"/>
      <c r="H75" s="1"/>
      <c r="I75" s="35"/>
      <c r="J75" s="38">
        <f>H75/H89*100</f>
        <v>0</v>
      </c>
    </row>
    <row r="76" spans="1:10" ht="13.8" x14ac:dyDescent="0.25">
      <c r="A76" s="13" t="s">
        <v>58</v>
      </c>
      <c r="B76" s="1">
        <f t="shared" si="6"/>
        <v>14</v>
      </c>
      <c r="C76" s="1">
        <v>8</v>
      </c>
      <c r="D76" s="1">
        <v>6</v>
      </c>
      <c r="E76" s="1"/>
      <c r="F76" s="1">
        <f t="shared" si="7"/>
        <v>0</v>
      </c>
      <c r="G76" s="1"/>
      <c r="H76" s="1"/>
      <c r="I76" s="35">
        <f>H76/D76*100</f>
        <v>0</v>
      </c>
      <c r="J76" s="38">
        <f>H76/H89*100</f>
        <v>0</v>
      </c>
    </row>
    <row r="77" spans="1:10" ht="13.8" x14ac:dyDescent="0.25">
      <c r="A77" s="13" t="s">
        <v>133</v>
      </c>
      <c r="B77" s="1">
        <f t="shared" si="6"/>
        <v>5</v>
      </c>
      <c r="C77" s="1"/>
      <c r="D77" s="1">
        <v>5</v>
      </c>
      <c r="E77" s="1"/>
      <c r="F77" s="1">
        <f t="shared" si="7"/>
        <v>0</v>
      </c>
      <c r="G77" s="1"/>
      <c r="H77" s="1"/>
      <c r="I77" s="35"/>
      <c r="J77" s="38">
        <f>H77/H89*100</f>
        <v>0</v>
      </c>
    </row>
    <row r="78" spans="1:10" ht="13.8" x14ac:dyDescent="0.25">
      <c r="A78" s="13" t="s">
        <v>134</v>
      </c>
      <c r="B78" s="1">
        <f t="shared" si="6"/>
        <v>14</v>
      </c>
      <c r="C78" s="1"/>
      <c r="D78" s="1">
        <v>14</v>
      </c>
      <c r="E78" s="1"/>
      <c r="F78" s="1">
        <f t="shared" si="7"/>
        <v>0</v>
      </c>
      <c r="G78" s="1"/>
      <c r="H78" s="1"/>
      <c r="I78" s="35"/>
      <c r="J78" s="38">
        <f>H78/H89*100</f>
        <v>0</v>
      </c>
    </row>
    <row r="79" spans="1:10" ht="13.8" x14ac:dyDescent="0.25">
      <c r="A79" s="13" t="s">
        <v>116</v>
      </c>
      <c r="B79" s="1"/>
      <c r="C79" s="1"/>
      <c r="D79" s="1">
        <v>50</v>
      </c>
      <c r="E79" s="1"/>
      <c r="F79" s="1"/>
      <c r="G79" s="1"/>
      <c r="H79" s="1"/>
      <c r="I79" s="35"/>
      <c r="J79" s="38">
        <f>H79/H89*100</f>
        <v>0</v>
      </c>
    </row>
    <row r="80" spans="1:10" ht="13.8" x14ac:dyDescent="0.25">
      <c r="A80" s="13" t="s">
        <v>40</v>
      </c>
      <c r="B80" s="1">
        <f>SUM(C80:D80)</f>
        <v>16</v>
      </c>
      <c r="C80" s="1"/>
      <c r="D80" s="1">
        <v>16</v>
      </c>
      <c r="E80" s="1"/>
      <c r="F80" s="1">
        <f>SUM(G80:H80)</f>
        <v>0</v>
      </c>
      <c r="G80" s="1"/>
      <c r="H80" s="1"/>
      <c r="I80" s="35"/>
      <c r="J80" s="38">
        <f>H80/H89*100</f>
        <v>0</v>
      </c>
    </row>
    <row r="81" spans="1:10" ht="13.8" x14ac:dyDescent="0.25">
      <c r="A81" s="13" t="s">
        <v>117</v>
      </c>
      <c r="B81" s="1"/>
      <c r="C81" s="1"/>
      <c r="D81" s="1">
        <v>9</v>
      </c>
      <c r="E81" s="1"/>
      <c r="F81" s="1"/>
      <c r="G81" s="1">
        <v>12</v>
      </c>
      <c r="H81" s="1"/>
      <c r="I81" s="35">
        <f>H81/D81*100</f>
        <v>0</v>
      </c>
      <c r="J81" s="38">
        <f>H81/H89*100</f>
        <v>0</v>
      </c>
    </row>
    <row r="82" spans="1:10" ht="13.8" x14ac:dyDescent="0.25">
      <c r="A82" s="13" t="s">
        <v>73</v>
      </c>
      <c r="B82" s="1">
        <f t="shared" ref="B82:B88" si="8">SUM(C82:D82)</f>
        <v>1</v>
      </c>
      <c r="C82" s="1"/>
      <c r="D82" s="1">
        <v>1</v>
      </c>
      <c r="E82" s="1"/>
      <c r="F82" s="1">
        <f t="shared" ref="F82:F88" si="9">SUM(G82:H82)</f>
        <v>0</v>
      </c>
      <c r="G82" s="1"/>
      <c r="H82" s="1"/>
      <c r="I82" s="35">
        <f>H82/D82*100</f>
        <v>0</v>
      </c>
      <c r="J82" s="38">
        <f>H82/H89*100</f>
        <v>0</v>
      </c>
    </row>
    <row r="83" spans="1:10" ht="13.8" x14ac:dyDescent="0.25">
      <c r="A83" s="13" t="s">
        <v>135</v>
      </c>
      <c r="B83" s="1">
        <f t="shared" si="8"/>
        <v>14</v>
      </c>
      <c r="C83" s="1"/>
      <c r="D83" s="1">
        <v>14</v>
      </c>
      <c r="E83" s="1"/>
      <c r="F83" s="1">
        <f t="shared" si="9"/>
        <v>0</v>
      </c>
      <c r="G83" s="1"/>
      <c r="H83" s="1"/>
      <c r="I83" s="35"/>
      <c r="J83" s="38">
        <f>H83/H89*100</f>
        <v>0</v>
      </c>
    </row>
    <row r="84" spans="1:10" ht="13.8" x14ac:dyDescent="0.25">
      <c r="A84" s="13" t="s">
        <v>137</v>
      </c>
      <c r="B84" s="1">
        <f t="shared" si="8"/>
        <v>7</v>
      </c>
      <c r="C84" s="1"/>
      <c r="D84" s="1">
        <v>7</v>
      </c>
      <c r="E84" s="1"/>
      <c r="F84" s="1">
        <f t="shared" si="9"/>
        <v>0</v>
      </c>
      <c r="G84" s="1"/>
      <c r="H84" s="1"/>
      <c r="I84" s="35"/>
      <c r="J84" s="38">
        <f>H84/H89*100</f>
        <v>0</v>
      </c>
    </row>
    <row r="85" spans="1:10" ht="13.8" x14ac:dyDescent="0.25">
      <c r="A85" s="13" t="s">
        <v>122</v>
      </c>
      <c r="B85" s="1">
        <f t="shared" si="8"/>
        <v>17</v>
      </c>
      <c r="C85" s="1"/>
      <c r="D85" s="1">
        <v>17</v>
      </c>
      <c r="E85" s="1"/>
      <c r="F85" s="1">
        <f t="shared" si="9"/>
        <v>0</v>
      </c>
      <c r="G85" s="1"/>
      <c r="H85" s="1"/>
      <c r="I85" s="35">
        <f>H85/D85*100</f>
        <v>0</v>
      </c>
      <c r="J85" s="38">
        <f>H85/H89*100</f>
        <v>0</v>
      </c>
    </row>
    <row r="86" spans="1:10" ht="13.8" x14ac:dyDescent="0.25">
      <c r="A86" s="13" t="s">
        <v>123</v>
      </c>
      <c r="B86" s="1">
        <f t="shared" si="8"/>
        <v>28</v>
      </c>
      <c r="C86" s="1"/>
      <c r="D86" s="1">
        <v>28</v>
      </c>
      <c r="E86" s="1"/>
      <c r="F86" s="1">
        <f t="shared" si="9"/>
        <v>0</v>
      </c>
      <c r="G86" s="1"/>
      <c r="H86" s="1"/>
      <c r="I86" s="35">
        <f>H86/D86*100</f>
        <v>0</v>
      </c>
      <c r="J86" s="38">
        <f>H86/H89*100</f>
        <v>0</v>
      </c>
    </row>
    <row r="87" spans="1:10" ht="13.8" x14ac:dyDescent="0.25">
      <c r="A87" s="13" t="s">
        <v>130</v>
      </c>
      <c r="B87" s="1">
        <f t="shared" si="8"/>
        <v>55</v>
      </c>
      <c r="C87" s="1">
        <v>6</v>
      </c>
      <c r="D87" s="1">
        <v>49</v>
      </c>
      <c r="E87" s="1"/>
      <c r="F87" s="1">
        <f t="shared" si="9"/>
        <v>0</v>
      </c>
      <c r="G87" s="1"/>
      <c r="H87" s="1"/>
      <c r="I87" s="35"/>
      <c r="J87" s="38">
        <f>H87/H89*100</f>
        <v>0</v>
      </c>
    </row>
    <row r="88" spans="1:10" ht="13.8" x14ac:dyDescent="0.25">
      <c r="A88" s="13" t="s">
        <v>124</v>
      </c>
      <c r="B88" s="1">
        <f t="shared" si="8"/>
        <v>42</v>
      </c>
      <c r="C88" s="1"/>
      <c r="D88" s="1">
        <v>42</v>
      </c>
      <c r="E88" s="1"/>
      <c r="F88" s="1">
        <f t="shared" si="9"/>
        <v>0</v>
      </c>
      <c r="G88" s="1"/>
      <c r="H88" s="1"/>
      <c r="I88" s="35">
        <f>H88/D88*100</f>
        <v>0</v>
      </c>
      <c r="J88" s="38">
        <f>H88/H89*100</f>
        <v>0</v>
      </c>
    </row>
    <row r="89" spans="1:10" ht="13.8" x14ac:dyDescent="0.25">
      <c r="A89" s="13" t="s">
        <v>17</v>
      </c>
      <c r="B89" s="1">
        <f>SUM(B3:B88)</f>
        <v>512163</v>
      </c>
      <c r="C89" s="1">
        <f>SUM(C3:C88)</f>
        <v>218965</v>
      </c>
      <c r="D89" s="1">
        <f>SUM(D3:D88)</f>
        <v>293342</v>
      </c>
      <c r="E89" s="1"/>
      <c r="F89" s="1">
        <f>SUM(F3:F88)</f>
        <v>471808</v>
      </c>
      <c r="G89" s="1">
        <f>SUM(G3:G88)</f>
        <v>167796</v>
      </c>
      <c r="H89" s="1">
        <f>SUM(H3:H88)</f>
        <v>304076</v>
      </c>
      <c r="I89" s="35">
        <f>H89/D89*100</f>
        <v>103.65921006879341</v>
      </c>
      <c r="J89" s="38">
        <f>SUM(J3:J88)</f>
        <v>100.00000000000001</v>
      </c>
    </row>
    <row r="90" spans="1:10" x14ac:dyDescent="0.25">
      <c r="A90" s="10"/>
    </row>
    <row r="91" spans="1:10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 spans="1:10" x14ac:dyDescent="0.25">
      <c r="A92" s="51"/>
      <c r="B92" s="51"/>
      <c r="C92" s="51"/>
      <c r="D92" s="51"/>
    </row>
  </sheetData>
  <sortState ref="A3:I95">
    <sortCondition descending="1" ref="H3:H95"/>
  </sortState>
  <mergeCells count="4">
    <mergeCell ref="B1:D1"/>
    <mergeCell ref="F1:H1"/>
    <mergeCell ref="A91:J91"/>
    <mergeCell ref="A92:D92"/>
  </mergeCells>
  <phoneticPr fontId="1" type="noConversion"/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21" sqref="H21"/>
    </sheetView>
  </sheetViews>
  <sheetFormatPr defaultRowHeight="13.2" x14ac:dyDescent="0.25"/>
  <cols>
    <col min="1" max="1" width="30" customWidth="1"/>
    <col min="2" max="2" width="11.33203125" customWidth="1"/>
    <col min="3" max="3" width="11.88671875" customWidth="1"/>
    <col min="4" max="4" width="12.6640625" customWidth="1"/>
  </cols>
  <sheetData>
    <row r="1" spans="1:4" ht="21" x14ac:dyDescent="0.4">
      <c r="B1" s="52" t="s">
        <v>81</v>
      </c>
      <c r="C1" s="52"/>
      <c r="D1" s="52"/>
    </row>
    <row r="2" spans="1:4" s="17" customFormat="1" ht="17.399999999999999" x14ac:dyDescent="0.3">
      <c r="A2" s="18"/>
      <c r="B2" s="18" t="s">
        <v>127</v>
      </c>
      <c r="C2" s="18" t="s">
        <v>139</v>
      </c>
      <c r="D2" s="18" t="s">
        <v>77</v>
      </c>
    </row>
    <row r="3" spans="1:4" s="16" customFormat="1" ht="15" x14ac:dyDescent="0.25">
      <c r="A3" s="19" t="s">
        <v>114</v>
      </c>
      <c r="B3" s="19">
        <v>13960</v>
      </c>
      <c r="C3" s="19">
        <v>14105</v>
      </c>
      <c r="D3" s="27">
        <f>C3/B3*100</f>
        <v>101.03868194842407</v>
      </c>
    </row>
    <row r="4" spans="1:4" s="16" customFormat="1" ht="15" x14ac:dyDescent="0.25">
      <c r="A4" s="19" t="s">
        <v>79</v>
      </c>
      <c r="B4" s="19">
        <v>12994</v>
      </c>
      <c r="C4" s="19">
        <v>15536</v>
      </c>
      <c r="D4" s="27">
        <f>C4/B4*100</f>
        <v>119.56287517315684</v>
      </c>
    </row>
    <row r="5" spans="1:4" s="16" customFormat="1" ht="15" x14ac:dyDescent="0.25">
      <c r="A5" s="19" t="s">
        <v>80</v>
      </c>
      <c r="B5" s="19">
        <v>16916</v>
      </c>
      <c r="C5" s="19">
        <v>16984</v>
      </c>
      <c r="D5" s="27">
        <f>C5/B5*100</f>
        <v>100.40198628517381</v>
      </c>
    </row>
    <row r="6" spans="1:4" s="16" customFormat="1" ht="15" x14ac:dyDescent="0.25">
      <c r="A6" s="19" t="s">
        <v>83</v>
      </c>
      <c r="B6" s="19">
        <v>15873</v>
      </c>
      <c r="C6" s="19">
        <v>11781</v>
      </c>
      <c r="D6" s="27">
        <f>C6/B6*100</f>
        <v>74.220374220374225</v>
      </c>
    </row>
    <row r="7" spans="1:4" s="14" customFormat="1" ht="17.399999999999999" x14ac:dyDescent="0.3">
      <c r="A7" s="21" t="s">
        <v>17</v>
      </c>
      <c r="B7" s="21">
        <f>SUM(B3:B6)</f>
        <v>59743</v>
      </c>
      <c r="C7" s="21">
        <f>SUM(C3:C6)</f>
        <v>58406</v>
      </c>
      <c r="D7" s="28">
        <f>C7/B7*100</f>
        <v>97.762080913245057</v>
      </c>
    </row>
    <row r="10" spans="1:4" ht="21" x14ac:dyDescent="0.4">
      <c r="B10" s="52" t="s">
        <v>82</v>
      </c>
      <c r="C10" s="52"/>
      <c r="D10" s="52"/>
    </row>
    <row r="11" spans="1:4" s="17" customFormat="1" ht="17.399999999999999" x14ac:dyDescent="0.3">
      <c r="A11" s="18"/>
      <c r="B11" s="18" t="s">
        <v>127</v>
      </c>
      <c r="C11" s="18" t="s">
        <v>139</v>
      </c>
      <c r="D11" s="18" t="s">
        <v>77</v>
      </c>
    </row>
    <row r="12" spans="1:4" s="16" customFormat="1" ht="15" x14ac:dyDescent="0.25">
      <c r="A12" s="19" t="s">
        <v>114</v>
      </c>
      <c r="B12" s="19">
        <v>68330</v>
      </c>
      <c r="C12" s="19">
        <v>63782</v>
      </c>
      <c r="D12" s="27">
        <f>C12/B12*100</f>
        <v>93.34406556417386</v>
      </c>
    </row>
    <row r="13" spans="1:4" s="16" customFormat="1" ht="15" x14ac:dyDescent="0.25">
      <c r="A13" s="19" t="s">
        <v>79</v>
      </c>
      <c r="B13" s="19">
        <v>95529</v>
      </c>
      <c r="C13" s="19">
        <v>112455</v>
      </c>
      <c r="D13" s="27">
        <f>C13/B13*100</f>
        <v>117.7181798197406</v>
      </c>
    </row>
    <row r="14" spans="1:4" s="16" customFormat="1" ht="15" x14ac:dyDescent="0.25">
      <c r="A14" s="19" t="s">
        <v>80</v>
      </c>
      <c r="B14" s="19">
        <v>129483</v>
      </c>
      <c r="C14" s="19">
        <v>127839</v>
      </c>
      <c r="D14" s="27">
        <f>C14/B14*100</f>
        <v>98.730335256365692</v>
      </c>
    </row>
    <row r="15" spans="1:4" s="16" customFormat="1" ht="15" x14ac:dyDescent="0.25">
      <c r="A15" s="19" t="s">
        <v>83</v>
      </c>
      <c r="B15" s="19">
        <v>218964</v>
      </c>
      <c r="C15" s="19">
        <v>167796</v>
      </c>
      <c r="D15" s="27">
        <f>C15/B15*100</f>
        <v>76.631775086315557</v>
      </c>
    </row>
    <row r="16" spans="1:4" s="14" customFormat="1" ht="17.399999999999999" x14ac:dyDescent="0.3">
      <c r="A16" s="21" t="s">
        <v>17</v>
      </c>
      <c r="B16" s="21">
        <f>SUM(B12:B15)</f>
        <v>512306</v>
      </c>
      <c r="C16" s="21">
        <f>SUM(C12:C15)</f>
        <v>471872</v>
      </c>
      <c r="D16" s="28">
        <f>C16/B16*100</f>
        <v>92.107451405995633</v>
      </c>
    </row>
    <row r="19" spans="1:4" x14ac:dyDescent="0.25">
      <c r="A19" s="51"/>
      <c r="B19" s="51"/>
      <c r="C19" s="51"/>
      <c r="D19" s="51"/>
    </row>
    <row r="20" spans="1:4" x14ac:dyDescent="0.25">
      <c r="A20" s="32"/>
      <c r="B20" s="32"/>
      <c r="C20" s="32"/>
      <c r="D20" s="32"/>
    </row>
  </sheetData>
  <mergeCells count="3">
    <mergeCell ref="B1:D1"/>
    <mergeCell ref="B10:D10"/>
    <mergeCell ref="A19:D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Po agencijama</vt:lpstr>
      <vt:lpstr>Po mjestima</vt:lpstr>
      <vt:lpstr>Noćenja po zemljama</vt:lpstr>
      <vt:lpstr>Po vrstama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TZO Dobrinj</dc:creator>
  <cp:lastModifiedBy>TZO Dobrinj</cp:lastModifiedBy>
  <cp:lastPrinted>2015-02-02T12:06:57Z</cp:lastPrinted>
  <dcterms:created xsi:type="dcterms:W3CDTF">2008-08-28T08:13:48Z</dcterms:created>
  <dcterms:modified xsi:type="dcterms:W3CDTF">2015-02-02T12:07:59Z</dcterms:modified>
</cp:coreProperties>
</file>